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-vafop\Everyone\2024_ΟΙΚΟΝΟΜΙΚΑ_\ΔΙΑΓΩΝΙΣΜΟΣ CATERING\ΕΛΛΗ_ΤΕΛΙΚΑ\"/>
    </mc:Choice>
  </mc:AlternateContent>
  <xr:revisionPtr revIDLastSave="0" documentId="13_ncr:1_{893D5989-2FCD-4CC7-A3F5-5361AFB252AC}" xr6:coauthVersionLast="36" xr6:coauthVersionMax="36" xr10:uidLastSave="{00000000-0000-0000-0000-000000000000}"/>
  <bookViews>
    <workbookView xWindow="0" yWindow="0" windowWidth="19050" windowHeight="6720" xr2:uid="{D83A599D-1356-418E-ADBB-E1DE94E431E3}"/>
  </bookViews>
  <sheets>
    <sheet name="ΕΝΔΕΙΚΤΙΚΟΣ_ΝΟΠΣΟΥ_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29" i="1" l="1"/>
  <c r="N127" i="1"/>
  <c r="K127" i="1"/>
  <c r="O127" i="1" s="1"/>
  <c r="N125" i="1"/>
  <c r="N129" i="1" s="1"/>
  <c r="K125" i="1"/>
  <c r="O125" i="1" s="1"/>
  <c r="O129" i="1" s="1"/>
  <c r="N119" i="1"/>
  <c r="L119" i="1"/>
  <c r="M119" i="1" s="1"/>
  <c r="Q119" i="1" s="1"/>
  <c r="O118" i="1"/>
  <c r="Q118" i="1" s="1"/>
  <c r="N118" i="1"/>
  <c r="M118" i="1"/>
  <c r="K118" i="1"/>
  <c r="N117" i="1"/>
  <c r="M117" i="1"/>
  <c r="Q117" i="1" s="1"/>
  <c r="L117" i="1"/>
  <c r="P116" i="1"/>
  <c r="N116" i="1"/>
  <c r="N120" i="1" s="1"/>
  <c r="K116" i="1"/>
  <c r="O116" i="1" s="1"/>
  <c r="O120" i="1" s="1"/>
  <c r="N112" i="1"/>
  <c r="M112" i="1"/>
  <c r="Q112" i="1" s="1"/>
  <c r="L112" i="1"/>
  <c r="P111" i="1"/>
  <c r="N111" i="1"/>
  <c r="K111" i="1"/>
  <c r="O111" i="1" s="1"/>
  <c r="N110" i="1"/>
  <c r="L110" i="1"/>
  <c r="M110" i="1" s="1"/>
  <c r="Q110" i="1" s="1"/>
  <c r="O109" i="1"/>
  <c r="Q109" i="1" s="1"/>
  <c r="N109" i="1"/>
  <c r="M109" i="1"/>
  <c r="K109" i="1"/>
  <c r="N108" i="1"/>
  <c r="M108" i="1"/>
  <c r="Q108" i="1" s="1"/>
  <c r="L108" i="1"/>
  <c r="P107" i="1"/>
  <c r="N107" i="1"/>
  <c r="K107" i="1"/>
  <c r="O107" i="1" s="1"/>
  <c r="N106" i="1"/>
  <c r="L106" i="1"/>
  <c r="M106" i="1" s="1"/>
  <c r="Q106" i="1" s="1"/>
  <c r="O105" i="1"/>
  <c r="N105" i="1"/>
  <c r="N113" i="1" s="1"/>
  <c r="M105" i="1"/>
  <c r="K105" i="1"/>
  <c r="N101" i="1"/>
  <c r="N102" i="1" s="1"/>
  <c r="L101" i="1"/>
  <c r="M101" i="1" s="1"/>
  <c r="Q101" i="1" s="1"/>
  <c r="O100" i="1"/>
  <c r="O102" i="1" s="1"/>
  <c r="N100" i="1"/>
  <c r="M100" i="1"/>
  <c r="Q100" i="1" s="1"/>
  <c r="K100" i="1"/>
  <c r="N93" i="1"/>
  <c r="M93" i="1"/>
  <c r="Q93" i="1" s="1"/>
  <c r="L93" i="1"/>
  <c r="P92" i="1"/>
  <c r="N92" i="1"/>
  <c r="K92" i="1"/>
  <c r="O92" i="1" s="1"/>
  <c r="N91" i="1"/>
  <c r="P90" i="1" s="1"/>
  <c r="P94" i="1" s="1"/>
  <c r="L91" i="1"/>
  <c r="M91" i="1" s="1"/>
  <c r="Q91" i="1" s="1"/>
  <c r="O90" i="1"/>
  <c r="N90" i="1"/>
  <c r="N94" i="1" s="1"/>
  <c r="M90" i="1"/>
  <c r="K90" i="1"/>
  <c r="N86" i="1"/>
  <c r="L86" i="1"/>
  <c r="M86" i="1" s="1"/>
  <c r="Q86" i="1" s="1"/>
  <c r="O85" i="1"/>
  <c r="N85" i="1"/>
  <c r="M85" i="1"/>
  <c r="Q85" i="1" s="1"/>
  <c r="K85" i="1"/>
  <c r="N84" i="1"/>
  <c r="M84" i="1"/>
  <c r="Q84" i="1" s="1"/>
  <c r="L84" i="1"/>
  <c r="P83" i="1"/>
  <c r="N83" i="1"/>
  <c r="K83" i="1"/>
  <c r="N82" i="1"/>
  <c r="L82" i="1"/>
  <c r="O81" i="1"/>
  <c r="N81" i="1"/>
  <c r="M81" i="1"/>
  <c r="Q81" i="1" s="1"/>
  <c r="K81" i="1"/>
  <c r="N80" i="1"/>
  <c r="M80" i="1"/>
  <c r="Q80" i="1" s="1"/>
  <c r="R79" i="1" s="1"/>
  <c r="L80" i="1"/>
  <c r="P79" i="1"/>
  <c r="N79" i="1"/>
  <c r="O79" i="1" s="1"/>
  <c r="K79" i="1"/>
  <c r="M79" i="1" s="1"/>
  <c r="Q79" i="1" s="1"/>
  <c r="N78" i="1"/>
  <c r="N87" i="1" s="1"/>
  <c r="N95" i="1" s="1"/>
  <c r="L78" i="1"/>
  <c r="Q77" i="1"/>
  <c r="O77" i="1"/>
  <c r="N77" i="1"/>
  <c r="M77" i="1"/>
  <c r="K77" i="1"/>
  <c r="N71" i="1"/>
  <c r="L71" i="1"/>
  <c r="Q70" i="1"/>
  <c r="O70" i="1"/>
  <c r="N70" i="1"/>
  <c r="M70" i="1"/>
  <c r="K70" i="1"/>
  <c r="N69" i="1"/>
  <c r="M69" i="1"/>
  <c r="Q69" i="1" s="1"/>
  <c r="L69" i="1"/>
  <c r="P68" i="1"/>
  <c r="N68" i="1"/>
  <c r="M68" i="1"/>
  <c r="Q68" i="1" s="1"/>
  <c r="R68" i="1" s="1"/>
  <c r="K68" i="1"/>
  <c r="O68" i="1" s="1"/>
  <c r="N67" i="1"/>
  <c r="M67" i="1"/>
  <c r="L67" i="1"/>
  <c r="P66" i="1"/>
  <c r="Q67" i="1" s="1"/>
  <c r="N66" i="1"/>
  <c r="Q66" i="1" s="1"/>
  <c r="R66" i="1" s="1"/>
  <c r="K66" i="1"/>
  <c r="O66" i="1" s="1"/>
  <c r="N65" i="1"/>
  <c r="L65" i="1"/>
  <c r="M65" i="1" s="1"/>
  <c r="Q65" i="1" s="1"/>
  <c r="O64" i="1"/>
  <c r="N64" i="1"/>
  <c r="M64" i="1"/>
  <c r="Q64" i="1" s="1"/>
  <c r="R64" i="1" s="1"/>
  <c r="K64" i="1"/>
  <c r="N63" i="1"/>
  <c r="M63" i="1"/>
  <c r="Q63" i="1" s="1"/>
  <c r="L63" i="1"/>
  <c r="P62" i="1"/>
  <c r="N62" i="1"/>
  <c r="K62" i="1"/>
  <c r="O62" i="1" s="1"/>
  <c r="N61" i="1"/>
  <c r="L61" i="1"/>
  <c r="M61" i="1" s="1"/>
  <c r="Q61" i="1" s="1"/>
  <c r="O60" i="1"/>
  <c r="N60" i="1"/>
  <c r="M60" i="1"/>
  <c r="Q60" i="1" s="1"/>
  <c r="R60" i="1" s="1"/>
  <c r="K60" i="1"/>
  <c r="N59" i="1"/>
  <c r="M59" i="1"/>
  <c r="Q59" i="1" s="1"/>
  <c r="L59" i="1"/>
  <c r="P58" i="1"/>
  <c r="N58" i="1"/>
  <c r="K58" i="1"/>
  <c r="O58" i="1" s="1"/>
  <c r="N57" i="1"/>
  <c r="K57" i="1"/>
  <c r="O57" i="1" s="1"/>
  <c r="N56" i="1"/>
  <c r="K56" i="1"/>
  <c r="O56" i="1" s="1"/>
  <c r="N55" i="1"/>
  <c r="N72" i="1" s="1"/>
  <c r="K55" i="1"/>
  <c r="O55" i="1" s="1"/>
  <c r="O72" i="1" s="1"/>
  <c r="N48" i="1"/>
  <c r="L48" i="1"/>
  <c r="M48" i="1" s="1"/>
  <c r="O47" i="1"/>
  <c r="Q47" i="1" s="1"/>
  <c r="N47" i="1"/>
  <c r="M47" i="1"/>
  <c r="K47" i="1"/>
  <c r="N46" i="1"/>
  <c r="M46" i="1"/>
  <c r="L46" i="1"/>
  <c r="P45" i="1"/>
  <c r="N45" i="1"/>
  <c r="N49" i="1" s="1"/>
  <c r="K45" i="1"/>
  <c r="O45" i="1" s="1"/>
  <c r="O49" i="1" s="1"/>
  <c r="N43" i="1"/>
  <c r="M43" i="1"/>
  <c r="L43" i="1"/>
  <c r="P42" i="1"/>
  <c r="Q43" i="1" s="1"/>
  <c r="N42" i="1"/>
  <c r="K42" i="1"/>
  <c r="O42" i="1" s="1"/>
  <c r="N41" i="1"/>
  <c r="L41" i="1"/>
  <c r="M41" i="1" s="1"/>
  <c r="O40" i="1"/>
  <c r="O44" i="1" s="1"/>
  <c r="N40" i="1"/>
  <c r="N44" i="1" s="1"/>
  <c r="M40" i="1"/>
  <c r="K40" i="1"/>
  <c r="N38" i="1"/>
  <c r="L38" i="1"/>
  <c r="M38" i="1" s="1"/>
  <c r="O37" i="1"/>
  <c r="Q37" i="1" s="1"/>
  <c r="N37" i="1"/>
  <c r="M37" i="1"/>
  <c r="K37" i="1"/>
  <c r="N36" i="1"/>
  <c r="M36" i="1"/>
  <c r="L36" i="1"/>
  <c r="P35" i="1"/>
  <c r="N35" i="1"/>
  <c r="N39" i="1" s="1"/>
  <c r="N50" i="1" s="1"/>
  <c r="K35" i="1"/>
  <c r="O35" i="1" s="1"/>
  <c r="O39" i="1" s="1"/>
  <c r="O50" i="1" s="1"/>
  <c r="N30" i="1"/>
  <c r="M30" i="1"/>
  <c r="Q30" i="1" s="1"/>
  <c r="L30" i="1"/>
  <c r="P29" i="1"/>
  <c r="N29" i="1"/>
  <c r="K29" i="1"/>
  <c r="O29" i="1" s="1"/>
  <c r="N28" i="1"/>
  <c r="L28" i="1"/>
  <c r="M28" i="1" s="1"/>
  <c r="O27" i="1"/>
  <c r="Q27" i="1" s="1"/>
  <c r="N27" i="1"/>
  <c r="M27" i="1"/>
  <c r="K27" i="1"/>
  <c r="N26" i="1"/>
  <c r="M26" i="1"/>
  <c r="L26" i="1"/>
  <c r="P25" i="1"/>
  <c r="Q26" i="1" s="1"/>
  <c r="N25" i="1"/>
  <c r="N31" i="1" s="1"/>
  <c r="K25" i="1"/>
  <c r="O25" i="1" s="1"/>
  <c r="O31" i="1" s="1"/>
  <c r="Q42" i="1" l="1"/>
  <c r="R42" i="1" s="1"/>
  <c r="M25" i="1"/>
  <c r="Q25" i="1"/>
  <c r="P27" i="1"/>
  <c r="Q28" i="1" s="1"/>
  <c r="R27" i="1" s="1"/>
  <c r="M29" i="1"/>
  <c r="Q29" i="1" s="1"/>
  <c r="R29" i="1" s="1"/>
  <c r="P31" i="1"/>
  <c r="M35" i="1"/>
  <c r="Q35" i="1"/>
  <c r="P37" i="1"/>
  <c r="P39" i="1" s="1"/>
  <c r="P50" i="1" s="1"/>
  <c r="P40" i="1"/>
  <c r="P44" i="1" s="1"/>
  <c r="M42" i="1"/>
  <c r="M45" i="1"/>
  <c r="Q45" i="1"/>
  <c r="P47" i="1"/>
  <c r="P49" i="1" s="1"/>
  <c r="M55" i="1"/>
  <c r="Q55" i="1" s="1"/>
  <c r="M56" i="1"/>
  <c r="Q56" i="1" s="1"/>
  <c r="R56" i="1" s="1"/>
  <c r="M57" i="1"/>
  <c r="Q57" i="1" s="1"/>
  <c r="R57" i="1" s="1"/>
  <c r="M58" i="1"/>
  <c r="Q58" i="1" s="1"/>
  <c r="R58" i="1" s="1"/>
  <c r="P60" i="1"/>
  <c r="P72" i="1" s="1"/>
  <c r="M62" i="1"/>
  <c r="Q62" i="1" s="1"/>
  <c r="R62" i="1" s="1"/>
  <c r="P64" i="1"/>
  <c r="M66" i="1"/>
  <c r="M71" i="1"/>
  <c r="Q71" i="1" s="1"/>
  <c r="P70" i="1"/>
  <c r="M78" i="1"/>
  <c r="Q78" i="1" s="1"/>
  <c r="R77" i="1" s="1"/>
  <c r="R87" i="1" s="1"/>
  <c r="P77" i="1"/>
  <c r="R85" i="1"/>
  <c r="O94" i="1"/>
  <c r="Q102" i="1"/>
  <c r="R100" i="1"/>
  <c r="R102" i="1" s="1"/>
  <c r="N121" i="1"/>
  <c r="Q132" i="1" s="1"/>
  <c r="O113" i="1"/>
  <c r="O121" i="1" s="1"/>
  <c r="Q107" i="1"/>
  <c r="R107" i="1" s="1"/>
  <c r="R109" i="1"/>
  <c r="R118" i="1"/>
  <c r="Q36" i="1"/>
  <c r="Q40" i="1"/>
  <c r="Q46" i="1"/>
  <c r="R70" i="1"/>
  <c r="M82" i="1"/>
  <c r="Q82" i="1" s="1"/>
  <c r="R81" i="1" s="1"/>
  <c r="P81" i="1"/>
  <c r="O83" i="1"/>
  <c r="O87" i="1" s="1"/>
  <c r="O95" i="1" s="1"/>
  <c r="Q133" i="1" s="1"/>
  <c r="M83" i="1"/>
  <c r="Q83" i="1" s="1"/>
  <c r="R83" i="1" s="1"/>
  <c r="P120" i="1"/>
  <c r="P85" i="1"/>
  <c r="M92" i="1"/>
  <c r="Q92" i="1" s="1"/>
  <c r="R92" i="1" s="1"/>
  <c r="P100" i="1"/>
  <c r="P102" i="1" s="1"/>
  <c r="P105" i="1"/>
  <c r="M107" i="1"/>
  <c r="P109" i="1"/>
  <c r="M111" i="1"/>
  <c r="Q111" i="1" s="1"/>
  <c r="R111" i="1" s="1"/>
  <c r="M116" i="1"/>
  <c r="Q116" i="1" s="1"/>
  <c r="P118" i="1"/>
  <c r="M125" i="1"/>
  <c r="Q125" i="1" s="1"/>
  <c r="M127" i="1"/>
  <c r="Q127" i="1" s="1"/>
  <c r="R127" i="1" s="1"/>
  <c r="Q90" i="1"/>
  <c r="Q105" i="1"/>
  <c r="Q113" i="1" l="1"/>
  <c r="R105" i="1"/>
  <c r="R113" i="1" s="1"/>
  <c r="R121" i="1" s="1"/>
  <c r="P87" i="1"/>
  <c r="P95" i="1" s="1"/>
  <c r="Q72" i="1"/>
  <c r="R55" i="1"/>
  <c r="R72" i="1" s="1"/>
  <c r="R45" i="1"/>
  <c r="Q49" i="1"/>
  <c r="Q31" i="1"/>
  <c r="R25" i="1"/>
  <c r="R31" i="1" s="1"/>
  <c r="Q48" i="1"/>
  <c r="R47" i="1" s="1"/>
  <c r="Q38" i="1"/>
  <c r="R37" i="1" s="1"/>
  <c r="Q94" i="1"/>
  <c r="R90" i="1"/>
  <c r="R94" i="1" s="1"/>
  <c r="R95" i="1" s="1"/>
  <c r="Q129" i="1"/>
  <c r="R125" i="1"/>
  <c r="R129" i="1" s="1"/>
  <c r="R116" i="1"/>
  <c r="R120" i="1" s="1"/>
  <c r="Q120" i="1"/>
  <c r="Q121" i="1" s="1"/>
  <c r="P113" i="1"/>
  <c r="P121" i="1" s="1"/>
  <c r="Q134" i="1" s="1"/>
  <c r="Q87" i="1"/>
  <c r="Q95" i="1" s="1"/>
  <c r="R35" i="1"/>
  <c r="R39" i="1" s="1"/>
  <c r="Q41" i="1"/>
  <c r="R40" i="1" s="1"/>
  <c r="R44" i="1" s="1"/>
  <c r="Q39" i="1" l="1"/>
  <c r="R49" i="1"/>
  <c r="Q44" i="1"/>
  <c r="R50" i="1"/>
  <c r="Q135" i="1"/>
  <c r="Q50" i="1" l="1"/>
</calcChain>
</file>

<file path=xl/sharedStrings.xml><?xml version="1.0" encoding="utf-8"?>
<sst xmlns="http://schemas.openxmlformats.org/spreadsheetml/2006/main" count="337" uniqueCount="131">
  <si>
    <t xml:space="preserve">ΕΝΔΕΙΚΤΙΚΟΣ ΠΡΟΥΠΟΛΟΓΙΣΜΟΣ/ΤΕΧΝΙΚΕΣ ΠΡΟΔΙΑΓΡΑΦΕΣ </t>
  </si>
  <si>
    <t>ΕΝΙΑΙΟΥ ΔΙΑΓΩΝΙΣΜΟΥ ΑΝΑΘΕΣΗΣ ΥΠΗΡΕΣΙΩΝ CATERING ΕΤΟΥΣ 2024</t>
  </si>
  <si>
    <t>1. ΑΥΤΟΤΕΛΕΣ ΤΜΗΜΑ ΔΗΜΟΣΙΩΝ ΣΧΕΣΕΩΝ ΚΑΙ ΤΥΠΟΥ (10.024)</t>
  </si>
  <si>
    <t>ΔΙΕΥΘΥΝΣΗ</t>
  </si>
  <si>
    <t>ΥΠΗΡΕΣΙΑ</t>
  </si>
  <si>
    <t xml:space="preserve">ΚΑΕ </t>
  </si>
  <si>
    <t xml:space="preserve">ΛΕΚΤΙΚΟ </t>
  </si>
  <si>
    <t xml:space="preserve">ΕΚΔΗΛΩΣΗ </t>
  </si>
  <si>
    <t>ΕΙΔΗ
ΥΠΗΡΕΣΙΕΣ ΤΡΟΦΟΔΟΣΙΑΣ</t>
  </si>
  <si>
    <t>ΠΗΓΗ ΧΡΗΜΑΤΟΔΟΤΗΣΗΣ</t>
  </si>
  <si>
    <t>ΑΤΟΜΑ ανά ΕΚΔΗΛΩΣΗ</t>
  </si>
  <si>
    <t>ΠΛΗΘΟΣ ΕΚΔΗΛΩΣΕΩΝ</t>
  </si>
  <si>
    <t>ΕΝΔΕΙΚΤΙΚΗ ΤΙΜΗ ανά ΑΤΟΜΟ ΧΩΡΙΣ ΦΠΑ</t>
  </si>
  <si>
    <t>ΦΠΑ 13% (ΑΝΑ ΑΤΟΜΟ)</t>
  </si>
  <si>
    <t>ΦΠΑ 24% (ΑΝΑ ΑΤΟΜΟ)</t>
  </si>
  <si>
    <t>ΕΝΔΕΙΚΤΙΚΗ ΤΙΜΗ ανά ΑΤΟΜΟ ΜΕ ΦΠΑ</t>
  </si>
  <si>
    <t xml:space="preserve"> ΜΕΡΙΚΟ ΣΥΝΟΛΟ ΔΑΠΑΝΗΣ ΧΩΡΙΣ Φ.Π.Α </t>
  </si>
  <si>
    <t>ΦΠΑ 13%</t>
  </si>
  <si>
    <t>ΦΠΑ 24%</t>
  </si>
  <si>
    <t xml:space="preserve">ΜΕΡΙΚΟ ΣΥΝΟΛΟ ΔΑΠΑΝΗΣ ΜΕ Φ.Π.Α. </t>
  </si>
  <si>
    <t xml:space="preserve">ΓΕΝΙΚΟ ΣΥΝΟΛΟ ΔΑΠΑΝΗΣ  </t>
  </si>
  <si>
    <t>ΑΥΤΟΤΕΛΕΣ ΤΜΗΜΑ ΔΗΜΟΣΙΩΝ ΣΧΕΣΕΩΝ ΚΑΙ ΤΥΠΟΥ</t>
  </si>
  <si>
    <t>00</t>
  </si>
  <si>
    <t>6442.01.01</t>
  </si>
  <si>
    <t>ΔΙΟΡΓΑΝΩΣΗ ΣΥΝΕΔΡΙΩΝ, ΣΥΝΑΝΤΗΣΕΩΝ ΚΑΙ ΔΙΑΛΕΞΕΩΝ</t>
  </si>
  <si>
    <r>
      <rPr>
        <b/>
        <sz val="8"/>
        <color theme="1"/>
        <rFont val="Calibri"/>
        <family val="2"/>
        <scheme val="minor"/>
      </rPr>
      <t>COFFEE BREAK I</t>
    </r>
    <r>
      <rPr>
        <sz val="8"/>
        <color theme="1"/>
        <rFont val="Calibri"/>
        <family val="2"/>
        <scheme val="minor"/>
      </rPr>
      <t xml:space="preserve">
-Αρωματικός καφές φίλτρου και στιγμιαίος 
-Τσάι σε διάφορες γεύσεις
-Χυμός πορτοκάλι και ανάμεικτος
-Μεταλλικό νερό
-Ποικιλία από βουτήματα
-Κέικ σε διάφορες γεύσεις
-Μίνι σάντουιτς με αλλαντικά, κασέρι, μαγιονέζα και μαρούλι</t>
    </r>
  </si>
  <si>
    <t>ΙΔΙΟΙ ΠΟΡΟΙ</t>
  </si>
  <si>
    <r>
      <rPr>
        <b/>
        <sz val="8"/>
        <color theme="1"/>
        <rFont val="Calibri"/>
        <family val="2"/>
        <scheme val="minor"/>
      </rPr>
      <t>COCTAIL RECEPTION I</t>
    </r>
    <r>
      <rPr>
        <sz val="8"/>
        <color theme="1"/>
        <rFont val="Calibri"/>
        <family val="2"/>
        <scheme val="minor"/>
      </rPr>
      <t xml:space="preserve">
α) Μίνι ψωμάκια σε διάφορες γεύσεις
Κρύα εδέσματα
-Bruschetta με ποικιλίες αλλαντικών – τυριών – λαχανικών 
-Club Sandwich  
-Μίνι τάρτα λαχανικών
-Ποικιλία ελληνικών τυριών με κριτσίνια και φρούτα
Ζεστά Εδέσματα
- Φιλετάκια κοτόπουλο πανέ
- Μοσχαρίσια μπιφτεκάκια με μαρμελάδα ντομάτας
- Μίνι χοιρινά σουβλάκια                           Open Bar
- Λευκός και ερυθρός οίνος                                   - Αναψυκτικά/Φυσικό μεταλλικό νερό</t>
    </r>
  </si>
  <si>
    <t>ΓΕΝΙΚΟ ΣΥΝΟΛΟ ΑΥΤΟΤΕΛΟΥΣ ΤΜΗΜΑΤΟΣ ΔΗΜΟΣΙΩΝ ΣΧΕΣΕΩΝ ΚΑΙ ΤΥΠΟΥ</t>
  </si>
  <si>
    <t xml:space="preserve"> 2. ΑΥΤΟΤΕΛΕΣ ΤΜΗΜΑ ΔΙΕΘΝΩΝ ΣΧΕΣΕΩΝ &amp; ΑΠΟΔΗΜΟΥ ΕΛΛΗΝΙΣΜΟΥ (10.025)</t>
  </si>
  <si>
    <t xml:space="preserve">ΔΙΙΕΥΘΥΝΣΗ </t>
  </si>
  <si>
    <t>ΑΥΤΟΤΕΛΕΣ ΤΜΗΜΑ ΔΙΕΘΝΩΝ ΣΧΕΣΕΩΝ &amp; ΑΠΟΔΗΜΟΥ ΕΛΛΗΝΙΣΜΟΥ</t>
  </si>
  <si>
    <t>6433.01.01</t>
  </si>
  <si>
    <t>Τιμητικές διακρίσεις, αναμνηστικά δώρα και έξοδα φιλοξενίας φυσικών προσώπων και αντιπροσωπειών</t>
  </si>
  <si>
    <t>Φιλοξενία Ομογενών για την ενίσχυση των σχέσεων με τον Απόδημο Ελληνισμό</t>
  </si>
  <si>
    <t xml:space="preserve">ΙΔΙΟΙ ΠΟΡΟΙ </t>
  </si>
  <si>
    <r>
      <rPr>
        <b/>
        <sz val="8"/>
        <color theme="1"/>
        <rFont val="Calibri"/>
        <family val="2"/>
        <scheme val="minor"/>
      </rPr>
      <t>COCTAIL RECEPTION I</t>
    </r>
    <r>
      <rPr>
        <sz val="8"/>
        <color theme="1"/>
        <rFont val="Calibri"/>
        <family val="2"/>
        <scheme val="minor"/>
      </rPr>
      <t xml:space="preserve">
α) Μίνι ψωμάκια σε διάφορες γεύσεις
</t>
    </r>
    <r>
      <rPr>
        <i/>
        <sz val="8"/>
        <color theme="1"/>
        <rFont val="Calibri"/>
        <family val="2"/>
        <scheme val="minor"/>
      </rPr>
      <t>Κρύα εδέσματα</t>
    </r>
    <r>
      <rPr>
        <sz val="8"/>
        <color theme="1"/>
        <rFont val="Calibri"/>
        <family val="2"/>
        <scheme val="minor"/>
      </rPr>
      <t xml:space="preserve">
-Bruschetta με ποικιλίες αλλαντικών – τυριών – λαχανικών 
-Club Sandwich  
-Μίνι τάρτα λαχανικών
-Ποικιλία ελληνικών τυριών με κριτσίνια και φρούτα
</t>
    </r>
    <r>
      <rPr>
        <i/>
        <sz val="8"/>
        <color theme="1"/>
        <rFont val="Calibri"/>
        <family val="2"/>
        <scheme val="minor"/>
      </rPr>
      <t>Ζεστά Εδέσματα</t>
    </r>
    <r>
      <rPr>
        <sz val="8"/>
        <color theme="1"/>
        <rFont val="Calibri"/>
        <family val="2"/>
        <scheme val="minor"/>
      </rPr>
      <t xml:space="preserve">
- Φιλετάκια κοτόπουλο πανέ
- Μοσχαρίσια μπιφτεκάκια με μαρμελάδα ντομάτας
- Μίνι χοιρινά σουβλάκια     
Open Bar
- Λευκός και ερυθρός οίνος                                
- Αναψυκτικά/Φυσικό μεταλλικό νερό</t>
    </r>
  </si>
  <si>
    <t>ΣΥΝΟΛΟ:</t>
  </si>
  <si>
    <t>00/6433.01.01</t>
  </si>
  <si>
    <t>Φιλοξενία Ομογενών</t>
  </si>
  <si>
    <t xml:space="preserve"> </t>
  </si>
  <si>
    <t xml:space="preserve">Διοργάνωση  Συνεδρίων, συναντήσεων, διαλέξεων </t>
  </si>
  <si>
    <t>Συνέδριο/Φόρουμ Διεθνών Σχέσεων</t>
  </si>
  <si>
    <r>
      <rPr>
        <b/>
        <sz val="8"/>
        <color theme="1"/>
        <rFont val="Calibri"/>
        <family val="2"/>
        <scheme val="minor"/>
      </rPr>
      <t>COCTAIL RECEPTION I</t>
    </r>
    <r>
      <rPr>
        <sz val="8"/>
        <color theme="1"/>
        <rFont val="Calibri"/>
        <family val="2"/>
        <scheme val="minor"/>
      </rPr>
      <t xml:space="preserve">
α) Μίνι ψωμάκια σε διάφορες γεύσεις
</t>
    </r>
    <r>
      <rPr>
        <i/>
        <sz val="8"/>
        <color theme="1"/>
        <rFont val="Calibri"/>
        <family val="2"/>
        <scheme val="minor"/>
      </rPr>
      <t>Κρύα εδέσματα</t>
    </r>
    <r>
      <rPr>
        <sz val="8"/>
        <color theme="1"/>
        <rFont val="Calibri"/>
        <family val="2"/>
        <scheme val="minor"/>
      </rPr>
      <t xml:space="preserve">
-Bruschetta με ποικιλίες αλλαντικών – τυριών – λαχανικών 
-Club Sandwich  
-Μίνι τάρτα λαχανικών
-Ποικιλία ελληνικών τυριών με κριτσίνια και φρούτα
</t>
    </r>
    <r>
      <rPr>
        <i/>
        <sz val="8"/>
        <color theme="1"/>
        <rFont val="Calibri"/>
        <family val="2"/>
        <scheme val="minor"/>
      </rPr>
      <t>Ζεστά Εδέσματα</t>
    </r>
    <r>
      <rPr>
        <sz val="8"/>
        <color theme="1"/>
        <rFont val="Calibri"/>
        <family val="2"/>
        <scheme val="minor"/>
      </rPr>
      <t xml:space="preserve">
- Φιλετάκια κοτόπουλο πανέ
- Μοσχαρίσια μπιφτεκάκια με μαρμελάδα ντομάτας
- Μίνι χοιρινά σουβλάκια                           Open Bar
- Λευκός και ερυθρός οίνος                                   - Αναψυκτικά/Φυσικό μεταλλικό νερό</t>
    </r>
  </si>
  <si>
    <t xml:space="preserve">Έξοδα  Συνεδρίων, συναντήσεων, διαλέξεων </t>
  </si>
  <si>
    <t>6444.01.01</t>
  </si>
  <si>
    <t xml:space="preserve">Έξοδα αδελφοποιήσεων </t>
  </si>
  <si>
    <t>ΓΕΝΙΚΟ ΣΥΝΟΛΟ ΑΥΤΟΤΕΛΟΥΣ ΤΜΗΜΑΤΟΣ ΔΙΕΘΝΩΝ ΣΧΕΣΕΩΝ &amp; ΑΠΟΔΗΜΟΥ ΕΛΛΗΝΙΣΜΟΥ</t>
  </si>
  <si>
    <t>3. ΔΙΕΥΘΥΝΣΗ ΠΑΙΔΕΙΑΣ /TMHMA ΠΡΟΓΡΑΜΜΑΤΩΝ &amp; ΔΙΑ ΒΙΟΥ ΜΑΘΗΣΗΣ (ΥΠΗΡΕΣΙΑΚΗ ΜΟΝΑΔΑ: 15.022)</t>
  </si>
  <si>
    <t>ΤΜΗΜΑ ΠΡΟΓΡΑΜΜΑΤΙΣΜΟΥ ΚΑΙ ΔΙΑ ΒΙΟΥ ΜΑΘΗΣΗΣ</t>
  </si>
  <si>
    <t>ΔΙΕΥΘΥΝΣΗ ΠΑΙΔΕΙΑΣ</t>
  </si>
  <si>
    <t xml:space="preserve">6474.13.01 </t>
  </si>
  <si>
    <t xml:space="preserve"> “Δαπάνες για  την εκτέλεση  Προγραμμάτων Δια Βίου Μάθησης”</t>
  </si>
  <si>
    <t>Κοινωνικού Φροντιστηρίου Δια Βίου Μάθησης Πνευματικό Κέντρο “Πορτοκαλιάν”</t>
  </si>
  <si>
    <r>
      <rPr>
        <b/>
        <sz val="8"/>
        <color theme="1"/>
        <rFont val="Calibri"/>
        <family val="2"/>
        <scheme val="minor"/>
      </rPr>
      <t>ΠΑΙΔΙΚΟ SNACK</t>
    </r>
    <r>
      <rPr>
        <sz val="8"/>
        <color theme="1"/>
        <rFont val="Calibri"/>
        <family val="2"/>
        <scheme val="minor"/>
      </rPr>
      <t xml:space="preserve"> (σάντουιτς με γαλοπούλα &amp; κασέρι, μαρούλι, χυμό 7 γεύσεων, νερό 500ml, ατομικό κρουασάν μαρμελάδας). Θα παρέχονται σε ατομικό κουτί.</t>
    </r>
  </si>
  <si>
    <t xml:space="preserve">Χρηματικό Υπόλοιπο ΝΕΛΕ  </t>
  </si>
  <si>
    <t>Κοινωνικού Φροντιστηρίου Δια Βίου Μάθησης Κέντρο Διδασκαλίας, Εγνατίας 132</t>
  </si>
  <si>
    <r>
      <rPr>
        <b/>
        <sz val="8"/>
        <color rgb="FF000000"/>
        <rFont val="Calibri"/>
        <family val="2"/>
        <scheme val="minor"/>
      </rPr>
      <t>ΠΑΙΔΙΚΟ SNACK</t>
    </r>
    <r>
      <rPr>
        <sz val="8"/>
        <color rgb="FF000000"/>
        <rFont val="Calibri"/>
        <family val="2"/>
        <scheme val="minor"/>
      </rPr>
      <t xml:space="preserve"> (σάντουιτς με γαλοπούλα &amp; κασέρι, μαρούλι, χυμό 7 γεύσεων, νερό 500ml, ατομικό κρουασάν μαρμελάδας). Θα παρέχονται σε ατομικό κουτί.</t>
    </r>
  </si>
  <si>
    <t>Κοινωνικού Φροντιστηρίου Δια Βίου Μάθησης Κέντρο Διδασκαλίας, Εγνατίας 133</t>
  </si>
  <si>
    <t>Προγράμματα Δια Βίου Μάθησης λήξη Σέρβικα</t>
  </si>
  <si>
    <r>
      <rPr>
        <b/>
        <sz val="8"/>
        <color theme="1"/>
        <rFont val="Calibri"/>
        <family val="2"/>
        <scheme val="minor"/>
      </rPr>
      <t>COCTAIL RECEPTION II</t>
    </r>
    <r>
      <rPr>
        <sz val="8"/>
        <color theme="1"/>
        <rFont val="Calibri"/>
        <family val="2"/>
        <scheme val="minor"/>
      </rPr>
      <t xml:space="preserve">
α) Μίνι ψωμάκια σε διάφορες γεύσεις
Κρύα εδέσματα
-Bruschetta με ποικιλίες αλλαντικών – τυριών – λαχανικών 
-Τορτίγια με ψητό κοτόπουλο, φύλλα σαλάτας καπνιστή γαλοπούλα και κασέρι 
-Μίνι τάρτα λαχανικών
-Ποικιλία ελληνικών τυριών με κριτσίνια και φρούτα
Ζεστά Εδέσματα
-Spring Rolls λαχανικών
-Μίνι σουβλάκια κοτόπουλο
-Σουτζουκάκι μοσχαρίσιο με σάλτσα γιαουρτιού
Επιδόρπιο
-Μικρά ατομικά γλυκά
 β)Open Bar  Λευκός και ερυθρός οίνος, Αναψυκτικά/ Φυσικό μεταλλικό νερό   </t>
    </r>
  </si>
  <si>
    <t xml:space="preserve"> Προγράμματα Δια Βίου Μάθησης ΚΙΝΕΖΙΚΑ </t>
  </si>
  <si>
    <t xml:space="preserve"> Προγράμματα Δια Βίου Μάθησης ΙΤΑΛΙΚΑ</t>
  </si>
  <si>
    <r>
      <rPr>
        <b/>
        <sz val="8"/>
        <color theme="1"/>
        <rFont val="Calibri"/>
        <family val="2"/>
        <charset val="161"/>
        <scheme val="minor"/>
      </rPr>
      <t>COCTAIL RECEPTION II</t>
    </r>
    <r>
      <rPr>
        <sz val="8"/>
        <color theme="1"/>
        <rFont val="Calibri"/>
        <family val="2"/>
        <scheme val="minor"/>
      </rPr>
      <t xml:space="preserve">
α) Μίνι ψωμάκια σε διάφορες γεύσεις
Κρύα εδέσματα
-Bruschetta με ποικιλίες αλλαντικών – τυριών – λαχανικών 
-Τορτίγια με ψητό κοτόπουλο, φύλλα σαλάτας καπνιστή γαλοπούλα και κασέρι 
-Μίνι τάρτα λαχανικών
-Ποικιλία ελληνικών τυριών με κριτσίνια και φρούτα
Ζεστά Εδέσματα
-Spring Rolls λαχανικών
-Μίνι σουβλάκια κοτόπουλο
-Σουτζουκάκι μοσχαρίσιο με σάλτσα γιαουρτιού
Επιδόρπιο
-Μικρά ατομικά γλυκά
 β)Open Bar  Λευκός και ερυθρός οίνος, Αναψυκτικά/ Φυσικό μεταλλικό νερό   </t>
    </r>
  </si>
  <si>
    <t xml:space="preserve"> Προγράμματα Δια Βίου Μάθησης ΑΓΓΛΙΚΑ</t>
  </si>
  <si>
    <t>Εθελοντές εκπαιδευτικούς των δομών Κοινωνικού Φροντιστηρίου Δια Βίου Μάθησης λήξη</t>
  </si>
  <si>
    <t>Βιωματικά εργαστήρια γονέων λήξη</t>
  </si>
  <si>
    <t>Ημερίδες -Προγράμματα Δια Βίου Μάθησης</t>
  </si>
  <si>
    <t xml:space="preserve">ΓΕΝΙΚΟ ΣΥΝΟΛΟ ΔΙΕΥΘΥΝΣΗΣ ΠΑΙΔΕΙΑΣ </t>
  </si>
  <si>
    <t>4. ΔΙΕΥΘΥΝΣΗ ΠΟΛΙΤΙΣΜΟΥ &amp; ΤΟΥΡΙΣΜΟΥ (ΥΠΗΡΕΣΙΑΚΗ ΜΟΝΑΔΑ: 15.026)</t>
  </si>
  <si>
    <t xml:space="preserve">ΤΜΗΜΑ ΔΙΟΡΓΑΝΩΣΗΣ ΠΟΛΙΤΙΣΤΙΚΩΝ ΕΚΔΗΛΩΣΕΩΝ - ΔΡΑΣΕΩΝ &amp;  ΦΕΣΤΙΒΑΛ </t>
  </si>
  <si>
    <t xml:space="preserve">ΔΙΕΥΘΥΝΣΗ ΠΟΛΙΤΙΣΜΟΥ ΚΑΙ ΤΟΥΡΙΣΜΟΥ </t>
  </si>
  <si>
    <t>6471.01.01</t>
  </si>
  <si>
    <t xml:space="preserve">ΕΞΟΔΑ ΠΟΛΙΤΙΣΙΚΩΝ ΕΚΔΗΛΩΣΕΩΝ ΔΡΑΣΕΩΝ ΚΑΙ ΦΕΣΤΙΒΑΛ </t>
  </si>
  <si>
    <t>CATERING ΓΙΑ ΣYΝΕΝΤΕΥΞΕΙΣ ΤΥΠΟΥ ΚΑΙ ΥΠΟΔΟΧΕΣ ΚΑΛΛΙΤΕΧΝΩΝ 2024</t>
  </si>
  <si>
    <r>
      <rPr>
        <b/>
        <sz val="8"/>
        <color rgb="FF000000"/>
        <rFont val="Calibri"/>
        <family val="2"/>
        <charset val="161"/>
        <scheme val="minor"/>
      </rPr>
      <t>COFFEE BREAK I</t>
    </r>
    <r>
      <rPr>
        <sz val="8"/>
        <color rgb="FF000000"/>
        <rFont val="Calibri"/>
        <family val="2"/>
        <scheme val="minor"/>
      </rPr>
      <t xml:space="preserve">
-Αρωματικός καφές φίλτρου και στιγμιαίος 
-Τσάι σε διάφορες γεύσεις
-Χυμός πορτοκάλι και ανάμεικτος
-Μεταλλικό νερό
-Ποικιλία από βουτήματα
-Κέικ σε διάφορες γεύσεις
-Μίνι σάντουιτς με αλλαντικά, κασέρι, μαγιονέζα και μαρούλι</t>
    </r>
  </si>
  <si>
    <t>6471.03.01</t>
  </si>
  <si>
    <t xml:space="preserve">ΔΗΜΗΤΡΙΑ </t>
  </si>
  <si>
    <t>ΓΙΑ ΣΧΗΜΑΤΑ ΚΑΛΛΙΤΕΧΝΙΚΑ ΑΝΕΥ ΑΜΟΙΒΗΣ</t>
  </si>
  <si>
    <t>ΣΥΝΟΛΟ ΤΜΗΜΑΤΟΣ ΔΙΟΡΓΑΝΩΣΗΣ ΠΟΛΙΤΙΣΤΙΚΩΝ ΕΚΔΗΛΩΣΕΩΝ -ΔΡΑΣΕΩΝ &amp;  ΦΕΣΤΙΒΑΛ</t>
  </si>
  <si>
    <t>ΚΕΝΤΡΟ ΕΥΡΩΠΑΪΚΗΣ ΠΛΗΡΟΦΟΡΗΣΗΣ EUROPE DIRECT EE</t>
  </si>
  <si>
    <t>ΔΙΕΥΘΥΝΣΗ ΠΟΛΙΤΙΣΜΟΥ ΚΑΙ ΤΟΥΡΙΣΜΟΥ</t>
  </si>
  <si>
    <t>6474.10.01</t>
  </si>
  <si>
    <t>ΔΑΠΑΝΕΣ ΛΕΙΤΟΥΡΓΙΑΣ ΤΟΥ ΚΕΝΤΡΟΥ ΕΥΡΩΠΑΙΚΗΣ ΠΛΗΡΟΦΟΡΗΣΗΣ EUROPE DIRECT,E.E.</t>
  </si>
  <si>
    <t>ΔΡΑΣΕΙΣ ΕΝΗΜΕΡΩΣΗΣ ΠΟΛΙΤΩΝ 2024</t>
  </si>
  <si>
    <r>
      <rPr>
        <b/>
        <sz val="8"/>
        <color theme="1"/>
        <rFont val="Calibri"/>
        <family val="2"/>
        <charset val="161"/>
        <scheme val="minor"/>
      </rPr>
      <t>COCTAIL RECEPTION I</t>
    </r>
    <r>
      <rPr>
        <sz val="8"/>
        <color theme="1"/>
        <rFont val="Calibri"/>
        <family val="2"/>
        <scheme val="minor"/>
      </rPr>
      <t xml:space="preserve">
α) Μίνι ψωμάκια σε διάφορες γεύσεις
Κρύα εδέσματα
-Bruschetta με ποικιλίες αλλαντικών – τυριών – λαχανικών 
-Club Sandwich  
-Μίνι τάρτα λαχανικών
-Ποικιλία ελληνικών τυριών με κριτσίνια και φρούτα
Ζεστά Εδέσματα
- Φιλετάκια κοτόπουλο πανέ
- Μοσχαρίσια μπιφτεκάκια με μαρμελάδα ντομάτας
- Μίνι χοιρινά σουβλάκια                           Open Bar
- Αναψυκτικά/Φυσικό μεταλλικό νερό</t>
    </r>
  </si>
  <si>
    <t>ΣΥΝΟΛΟ ΚΕΝΤΡΟΥ ΕΥΡΩΠΑΪΚΗΣ ΠΛΗΡΟΦΟΡΗΣΗΣ EUROPE DIRECT EE</t>
  </si>
  <si>
    <t>ΓΕΝΙΚΟ ΣΥΝΟΛΟ ΔΙΕΥΘΥΝΣΗΣ ΠΟΛΙΤΙΣΜΟΥ ΚΑΙ ΤΟΥΡΙΣΜΟΥ</t>
  </si>
  <si>
    <t>5. ΔΙΕΥΘΥΝΣΗ ΚΟΙΝΩΝΙΚΗΣ ΠΡΟΣΤΑΣΙΑΣ ΚΑΙ ΔΗΜΟΣΙΑΣ ΥΓΕΙΑΣ (ΥΠΗΡΕΣΙΑΚΗ ΜΟΝΑΔΑ: 15.020)</t>
  </si>
  <si>
    <t xml:space="preserve">ΤΜΗΜΑ ΚΟΙΝΩΝΙΚΗΣ ΠΟΛΙΤΙΚΗΣ &amp; ΙΣΟΤΗΤΑΣ ΤΩΝ ΦΥΛΩΝ </t>
  </si>
  <si>
    <t xml:space="preserve">ΔΙΕΥΘΥΝΣΗ ΚΟΙΝΩΝΙΚΗΣ ΠΡΟΣΤΑΣΙΑΣ &amp; ΔΗΜΟΣΙΑΣ ΥΓΕΙΑΣ </t>
  </si>
  <si>
    <t>6473.14.01</t>
  </si>
  <si>
    <t>«ΔΑΠΑΝΕΣ ΠΡΟΓΡΑΜΜΑΤΟΣ '' ΣΥΝΕΧΙΣΗ ΛΕΙΤΟΥΡΓΙΑΣ ΤΟΥ ΞΕΝΩΝΑ ΦΙΛΟΞΕΝΙΑΣ ΓΥΝΑΙΚΩΝ ΚΑΙ ΤΩΝ ΠΑΙΔΙΩΝ ΤΟΥ Δ.Θ.'', ΕΣΠΑ 2021-2027»</t>
  </si>
  <si>
    <t>Ευαισθητοποίηση για την Εξάλειψη της Βίας κατά των γυναικών.</t>
  </si>
  <si>
    <t>ΕΣΠΑ 2021-2027</t>
  </si>
  <si>
    <t>ΣΥΝΟΛΟ ΤΜΗΜΑΤΟΣ ΚΟΙΝΩΝΙΚΗΣ ΠΟΛΙΤΙΚΗΣ &amp; ΙΣΟΤΗΤΑΣ ΤΩΝ ΦΥΛΩΝ:</t>
  </si>
  <si>
    <t xml:space="preserve">ΤΜΗΜΑ ΥΠΟΣΤΗΡΙΞΗΣ &amp; ΕΝΤΑΞΗΣ ΜΕΤΑΝΑΣΤΩΝ &amp; ΠΡΟΣΦΥΓΩΝ </t>
  </si>
  <si>
    <t>6473.16.01</t>
  </si>
  <si>
    <t>«ΔΑΠΑΝΕΣ ΠΡΟΓΡΑΜΜΑΤΟΣ '' ΣΥΝΕΧΙΣΗ ΛΕΙΤΟΥΡΓΙΑΣ ΚΕΝΤΡΩΝ ΝΕΟΤΗΤΑΣ ΜΕ ΠΑΡΑΡΤΗΜΑ ΚEM   ΤΟΥ Δ.Θ.'', ΕΣΠΑ 2021-2027»</t>
  </si>
  <si>
    <r>
      <t> </t>
    </r>
    <r>
      <rPr>
        <sz val="8"/>
        <color theme="1"/>
        <rFont val="Calibri"/>
        <family val="2"/>
      </rPr>
      <t>Δράση ένταξης, στο πλαίσιο υλοποίησης των σχεδίων δράσης για προγράμματα μεταναστών – προσφύγων, για το έτος 2024</t>
    </r>
  </si>
  <si>
    <t>«ΔΑΠΑΝΕΣ ΠΡΟΓΡΑΜΜΑΤΟΣ '' ΣΥΝΕΧΙΣΗ ΛΕΙΤΟΥΡΓΙΑΣΚΕΝΤΡΩΝ ΝΕΟΤΗΤΑΣ ΜΕΠΑΡΑΡΤΗΜΑ ΚΕΜ   ΤΟΥ Δ.Θ.'', ΕΣΠΑ 2021-2027»</t>
  </si>
  <si>
    <t>Διημερίδα του ΣΕΜΠ (Συμβούλιο Ένταξης Μεταναστών και Προσφύγων) με τίτλο: "Θεσσαλονίκη Πόλη υποδοχής/Πόλη Ένταξης/Πόλη που δικτυώνεται". </t>
  </si>
  <si>
    <r>
      <rPr>
        <b/>
        <sz val="8"/>
        <color theme="1"/>
        <rFont val="Calibri"/>
        <family val="2"/>
        <scheme val="minor"/>
      </rPr>
      <t>COFFEE BREAK I (Υποδοχή)</t>
    </r>
    <r>
      <rPr>
        <sz val="8"/>
        <color theme="1"/>
        <rFont val="Calibri"/>
        <family val="2"/>
        <scheme val="minor"/>
      </rPr>
      <t xml:space="preserve">
-Αρωματικός καφές φίλτρου και στιγμιαίος 
-Τσάι σε διάφορες γεύσεις
-Χυμός πορτοκάλι και ανάμεικτος
-Μεταλλικό νερό
-Ποικιλία από βουτήματα
-Κέικ σε διάφορες γεύσεις
-Μίνι σάντουιτς με αλλαντικά, κασέρι, μαγιονέζα και μαρούλι</t>
    </r>
  </si>
  <si>
    <t>1</t>
  </si>
  <si>
    <r>
      <rPr>
        <b/>
        <sz val="8"/>
        <color theme="1"/>
        <rFont val="Calibri"/>
        <family val="2"/>
        <scheme val="minor"/>
      </rPr>
      <t>COFFEE BREAK I (Διάλειμμα)</t>
    </r>
    <r>
      <rPr>
        <sz val="8"/>
        <color theme="1"/>
        <rFont val="Calibri"/>
        <family val="2"/>
        <scheme val="minor"/>
      </rPr>
      <t xml:space="preserve">
-Αρωματικός καφές φίλτρου και στιγμιαίος 
-Τσάι σε διάφορες γεύσεις
-Χυμός πορτοκάλι και ανάμεικτος
-Μεταλλικό νερό
-Ποικιλία από βουτήματα
-Κέικ σε διάφορες γεύσεις
-Μίνι σάντουιτς με αλλαντικά, κασέρι, μαγιονέζα και μαρούλι</t>
    </r>
  </si>
  <si>
    <t>ΣΥΝΟΛΟ ΤΜΗΜΑΤΟΣ ΥΠΟΣΤΗΡΙΞΗΣ &amp; ΕΝΤΑΞΗΣ ΜΕΤΑΝΑΣΤΩΝ &amp; ΠΡΟΣΦΥΓΩΝ :</t>
  </si>
  <si>
    <t xml:space="preserve">ΤΜΗΜΑ ΠΡΟΣΤΑΣΙΑΣ ΚΑΙ ΠΡΟΑΓΩΓΗΣ ΔΗΜΟΣΙΑΣ ΥΓΕΙΑΣ </t>
  </si>
  <si>
    <t>6473.13.01</t>
  </si>
  <si>
    <t>«ΔΑΠΑΝΕΣ ΠΡΟΓΡΑΜΜΑΤΟΣ ''ΣΥΝΕΧΙΣΗ ΤΗΣ ΣΤΕΛΕΧΩΣΗΣ ΤΩΝ ΔΗΜΟΤΙΚΩΝ ΙΑΤΡΕΙΩΝ ΤΟΥ ΔΘ ΜΕ ΙΑΤΡΙΚΟ, ΔΙΟΙΚΗΤΙΚΟ ΚΑΙ ΒΟΗΘΗΤΙΚΟ ΠΡΟΣΩΠΙΚΟ'', ΕΣΠΑ 2021-2027»</t>
  </si>
  <si>
    <r>
      <t> Ε</t>
    </r>
    <r>
      <rPr>
        <sz val="8"/>
        <color theme="1"/>
        <rFont val="Calibri"/>
        <family val="2"/>
      </rPr>
      <t xml:space="preserve">κδηλώσεις ευαισθητοποίησης σε θέματα υγείας κατά του Καρκίνου του Μαστού </t>
    </r>
  </si>
  <si>
    <t> Εκδηλώσεις ευαισθητοποίησης  του σε θέματα υγείας για το Σακχαρώδη Διαβήτη</t>
  </si>
  <si>
    <t>ΣΥΝΟΛΟ ΤΜΗΜΑΤΟΣ ΠΡΟΣΤΑΣΙΑΣ ΚΑΙ ΠΡΟΑΓΩΓΗΣ ΔΗΜΟΣΙΑΣ ΥΓΕΙΑΣ :</t>
  </si>
  <si>
    <t>ΓΕΝΙΚΟ ΣΥΝΟΛΟ ΔΑΠΑΝΗΣ ΔΙΕΥΘΥΝΣΗΣ ΔΙΕΥΘΥΝΣΗ ΚΟΙΝΩΝΙΚΗΣ ΠΡΟΣΤΑΣΙΑΣ &amp; ΔΗΜΟΣΙΑΣ ΥΓΕΙΑΣ</t>
  </si>
  <si>
    <t xml:space="preserve">6. ΔΙΕΥΘΥΝΣΗ ΚΕΝΤΡΑ ΑΝΟΙΧΤΗΣ ΠΡΟΣΤΑΣΙΑΣ ΗΛΙΚΙΩΜΕΝΩΝ Δ.Θ. (Κ.Α.Π.Η.) </t>
  </si>
  <si>
    <t xml:space="preserve">ΔΙΕΥΘΥΝΣΗ ΚΕΝΤΡΑ ΑΝΟΙΧΤΗΣ ΠΡΟΣΤΑΣΙΑΣ ΗΛΙΚΙΩΜΕΝΩΝ Δ.Θ. (Κ.Α.Π.Η.) </t>
  </si>
  <si>
    <t xml:space="preserve">ΕΞΟΔΑ ΠΟΛΙΤΙΣΤΙΚΩΝ ΔΡΑΣΤΗΡΙΟΤΗΤΩΝ </t>
  </si>
  <si>
    <t>Εκδήλωση για τον εορτασμό της Παγκόσμιας Ημέρας των Ηλικιωμένων</t>
  </si>
  <si>
    <r>
      <rPr>
        <b/>
        <sz val="8"/>
        <color theme="1"/>
        <rFont val="Calibri"/>
        <family val="2"/>
        <scheme val="minor"/>
      </rPr>
      <t>ΓΕΥΜΑ</t>
    </r>
    <r>
      <rPr>
        <sz val="8"/>
        <color theme="1"/>
        <rFont val="Calibri"/>
        <family val="2"/>
        <scheme val="minor"/>
      </rPr>
      <t xml:space="preserve">
  -ΨΩΜΙ
  -ΣΑΛΑΤΑ ΕΠΟΧΗΣ 
  -ΛΕΥΚΟ ΤΥΡΙ
 - ΤΡΙΑ ΕΙΔΗ ΚΡΕΑΤΟΣ ( π.χ. Φιλέτο Κοτόπουλο , μπυφτέκι, χοιρινό μπριζολάκι )ΣΥΝΟΔΕΥΟΜΕΝΟ ΑΠΌ ΠΑΤΑΤΕΣ Ή ΡΥΖΙ  
</t>
    </r>
  </si>
  <si>
    <t xml:space="preserve">Εκδήλωση για τον εορτασμό των Χριστουγέννων </t>
  </si>
  <si>
    <r>
      <rPr>
        <b/>
        <sz val="8"/>
        <color theme="1"/>
        <rFont val="Calibri"/>
        <family val="2"/>
        <scheme val="minor"/>
      </rPr>
      <t>ΓΕΥΜΑ</t>
    </r>
    <r>
      <rPr>
        <sz val="8"/>
        <color theme="1"/>
        <rFont val="Calibri"/>
        <family val="2"/>
        <scheme val="minor"/>
      </rPr>
      <t xml:space="preserve">
  -ΨΩΜΙ
  -ΣΑΛΑΤΑ ΕΠΟΧΗΣ 
  -ΛΕΥΚΟ ΤΥΡΙ
 - ΤΡΙΑ ΕΙΔΗ ΚΡΕΑΤΟΣ( π.χ. Φιλέτο Κοτόπουλο , μπυφτέκι, χοιρινό μπριζολάκι ) ΣΥΝΟΔΕΥΟΜΕΝΟ ΑΠΌ ΠΑΤΑΤΕΣ Ή ΡΥΖΙ  
</t>
    </r>
  </si>
  <si>
    <t xml:space="preserve">ΓΕΝΙΚΟ ΣΥΝΟΛΟ ΔΙΕΥΘΥΝΣΗΣ ΚΕΝΤΡΩΝ ΑΝΟΙΧΤΗΣ ΠΡΟΣΤΑΣΙΑΣ ΗΛΙΚΙΩΜΕΝΩΝ Δ.Θ. (Κ.Α.Π.Η.) </t>
  </si>
  <si>
    <t>ΣΥΝΟΛΙΚΟ ΠΟΣΟ ΔΙΑΓΩΝΙΣΜΟΥ ΓΙΑ ΟΛΕΣ ΤΙΣ ΔΙΕΥΘΥΝΣΕΙΣ</t>
  </si>
  <si>
    <t>ΠΟΣΟ ΧΩΡΙΣ ΦΠΑ (ΚΑΘΑΡΗ ΑΞΙΑ)</t>
  </si>
  <si>
    <t>ΓΕΝΙΚΟ ΣΥΝΟΛΟ ΜΕ ΦΠΑ</t>
  </si>
  <si>
    <t xml:space="preserve">Η ΠΡΟΙΣΤΑΜΕΝΗ </t>
  </si>
  <si>
    <t xml:space="preserve">            Η ΠΡΟΙΣΤΑΜΕΝΗ </t>
  </si>
  <si>
    <t xml:space="preserve">ΤΜΗΜΑΤΟΣ ΒΑΦΟΠΟΥΛΕΙΟΥ ΠΝΕΥΜΑΤΙΚΟΥ ΚΕΝΤΡΟΥ </t>
  </si>
  <si>
    <t xml:space="preserve">ΔΙΕΥΘΥΝΣΗΣ ΒΑΦΟΠΟΥΛΕΙΟΥ  ΠΝΕΥΜΑΤΙΚΟΥ ΚΕΝΤΡΟΥ ΚΑΙ ΑΡΧΕΙΩΝ </t>
  </si>
  <si>
    <t xml:space="preserve">ΕΛΛΗ ΒΟΥΖΟΓΛΑΝΗ </t>
  </si>
  <si>
    <r>
      <t xml:space="preserve">                  </t>
    </r>
    <r>
      <rPr>
        <b/>
        <sz val="11"/>
        <color theme="1"/>
        <rFont val="Calibri"/>
        <family val="2"/>
        <charset val="161"/>
        <scheme val="minor"/>
      </rPr>
      <t xml:space="preserve">Δρ.ΜΑΡΙΑ ΤΑΤΑΓΙΑ </t>
    </r>
  </si>
  <si>
    <t>ΧΡΗΜΑΤΟΔΟΤΗΣΗ ΠΡΟΓΡΑΜΑΤΟΣ EUROPE DIRECT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</si>
</sst>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#,##0.00\ &quot;€&quot;;[Red]\-#,##0.00\ &quot;€&quot;"/>
    <numFmt numFmtId="164" formatCode="#,##0.00\ &quot;€&quot;"/>
    <numFmt numFmtId="165" formatCode="#,##0.00\ &quot;€&quot;;[Red]#,##0.00\ &quot;€&quot;"/>
    <numFmt numFmtId="166" formatCode="#,##0.00\ _€;[Red]#,##0.00\ _€"/>
    <numFmt numFmtId="167" formatCode="#,##0.00;[Red]#,##0.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8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8"/>
      <color theme="1"/>
      <name val="Calibri"/>
      <family val="2"/>
      <charset val="161"/>
      <scheme val="minor"/>
    </font>
    <font>
      <b/>
      <sz val="8"/>
      <color theme="1"/>
      <name val="Calibri"/>
      <family val="2"/>
      <charset val="161"/>
      <scheme val="minor"/>
    </font>
    <font>
      <sz val="8"/>
      <color rgb="FF000000"/>
      <name val="Calibri"/>
      <family val="2"/>
      <charset val="161"/>
      <scheme val="minor"/>
    </font>
    <font>
      <b/>
      <sz val="8"/>
      <color rgb="FF000000"/>
      <name val="Calibri"/>
      <family val="2"/>
      <charset val="161"/>
      <scheme val="minor"/>
    </font>
    <font>
      <sz val="8"/>
      <color theme="1"/>
      <name val="Calibri"/>
      <family val="2"/>
    </font>
    <font>
      <b/>
      <sz val="16"/>
      <color theme="1"/>
      <name val="Calibri"/>
      <family val="2"/>
      <charset val="161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4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/>
    <xf numFmtId="1" fontId="0" fillId="0" borderId="0" xfId="0" applyNumberFormat="1"/>
    <xf numFmtId="0" fontId="3" fillId="3" borderId="4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1" fontId="3" fillId="5" borderId="4" xfId="0" applyNumberFormat="1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164" fontId="0" fillId="0" borderId="0" xfId="0" applyNumberFormat="1"/>
    <xf numFmtId="164" fontId="5" fillId="0" borderId="4" xfId="0" applyNumberFormat="1" applyFont="1" applyBorder="1" applyAlignment="1">
      <alignment horizontal="center" vertical="center"/>
    </xf>
    <xf numFmtId="164" fontId="5" fillId="0" borderId="4" xfId="0" applyNumberFormat="1" applyFont="1" applyBorder="1" applyAlignment="1">
      <alignment horizontal="center" vertical="center" wrapText="1"/>
    </xf>
    <xf numFmtId="164" fontId="5" fillId="0" borderId="4" xfId="0" applyNumberFormat="1" applyFont="1" applyFill="1" applyBorder="1" applyAlignment="1">
      <alignment horizontal="center" vertical="center" wrapText="1"/>
    </xf>
    <xf numFmtId="164" fontId="5" fillId="0" borderId="4" xfId="0" applyNumberFormat="1" applyFont="1" applyFill="1" applyBorder="1" applyAlignment="1">
      <alignment horizontal="center" vertical="center"/>
    </xf>
    <xf numFmtId="8" fontId="0" fillId="0" borderId="0" xfId="0" applyNumberFormat="1"/>
    <xf numFmtId="8" fontId="5" fillId="0" borderId="4" xfId="0" applyNumberFormat="1" applyFont="1" applyFill="1" applyBorder="1" applyAlignment="1">
      <alignment horizontal="center" vertical="center"/>
    </xf>
    <xf numFmtId="8" fontId="5" fillId="0" borderId="4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2" borderId="4" xfId="0" applyFont="1" applyFill="1" applyBorder="1" applyAlignment="1">
      <alignment wrapText="1"/>
    </xf>
    <xf numFmtId="164" fontId="3" fillId="2" borderId="4" xfId="0" applyNumberFormat="1" applyFont="1" applyFill="1" applyBorder="1" applyAlignment="1">
      <alignment horizontal="center"/>
    </xf>
    <xf numFmtId="164" fontId="3" fillId="2" borderId="4" xfId="0" applyNumberFormat="1" applyFont="1" applyFill="1" applyBorder="1"/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/>
    <xf numFmtId="0" fontId="3" fillId="3" borderId="7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1" fontId="3" fillId="5" borderId="7" xfId="0" applyNumberFormat="1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8" fontId="5" fillId="0" borderId="6" xfId="0" applyNumberFormat="1" applyFont="1" applyBorder="1" applyAlignment="1">
      <alignment horizontal="center" vertical="center"/>
    </xf>
    <xf numFmtId="8" fontId="5" fillId="0" borderId="6" xfId="0" applyNumberFormat="1" applyFont="1" applyFill="1" applyBorder="1" applyAlignment="1">
      <alignment horizontal="center" vertical="center"/>
    </xf>
    <xf numFmtId="8" fontId="5" fillId="0" borderId="5" xfId="0" applyNumberFormat="1" applyFont="1" applyFill="1" applyBorder="1" applyAlignment="1">
      <alignment horizontal="center" vertical="center"/>
    </xf>
    <xf numFmtId="8" fontId="5" fillId="0" borderId="7" xfId="0" applyNumberFormat="1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8" fontId="3" fillId="2" borderId="4" xfId="0" applyNumberFormat="1" applyFont="1" applyFill="1" applyBorder="1" applyAlignment="1">
      <alignment horizontal="center" vertical="center" wrapText="1"/>
    </xf>
    <xf numFmtId="165" fontId="3" fillId="2" borderId="4" xfId="0" applyNumberFormat="1" applyFont="1" applyFill="1" applyBorder="1" applyAlignment="1">
      <alignment horizontal="center" vertical="center" wrapText="1"/>
    </xf>
    <xf numFmtId="165" fontId="0" fillId="0" borderId="0" xfId="0" applyNumberFormat="1"/>
    <xf numFmtId="0" fontId="5" fillId="0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wrapText="1"/>
    </xf>
    <xf numFmtId="0" fontId="3" fillId="2" borderId="3" xfId="0" applyFont="1" applyFill="1" applyBorder="1" applyAlignment="1">
      <alignment wrapText="1"/>
    </xf>
    <xf numFmtId="0" fontId="3" fillId="2" borderId="4" xfId="0" applyFont="1" applyFill="1" applyBorder="1" applyAlignment="1">
      <alignment horizontal="center" wrapText="1"/>
    </xf>
    <xf numFmtId="0" fontId="3" fillId="2" borderId="4" xfId="0" applyFont="1" applyFill="1" applyBorder="1"/>
    <xf numFmtId="8" fontId="3" fillId="2" borderId="4" xfId="0" applyNumberFormat="1" applyFont="1" applyFill="1" applyBorder="1" applyAlignment="1">
      <alignment horizontal="center"/>
    </xf>
    <xf numFmtId="165" fontId="3" fillId="2" borderId="4" xfId="0" applyNumberFormat="1" applyFont="1" applyFill="1" applyBorder="1"/>
    <xf numFmtId="4" fontId="5" fillId="0" borderId="4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8" fontId="3" fillId="2" borderId="4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wrapText="1"/>
    </xf>
    <xf numFmtId="8" fontId="3" fillId="2" borderId="4" xfId="0" applyNumberFormat="1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vertical="center" wrapText="1"/>
    </xf>
    <xf numFmtId="8" fontId="4" fillId="0" borderId="0" xfId="0" applyNumberFormat="1" applyFont="1" applyFill="1" applyBorder="1"/>
    <xf numFmtId="0" fontId="0" fillId="0" borderId="0" xfId="0" applyFill="1"/>
    <xf numFmtId="0" fontId="5" fillId="0" borderId="4" xfId="0" applyFont="1" applyBorder="1" applyAlignment="1">
      <alignment horizontal="center" wrapText="1"/>
    </xf>
    <xf numFmtId="0" fontId="5" fillId="0" borderId="4" xfId="0" applyFont="1" applyBorder="1" applyAlignment="1">
      <alignment wrapText="1"/>
    </xf>
    <xf numFmtId="0" fontId="5" fillId="0" borderId="4" xfId="0" applyFont="1" applyBorder="1" applyAlignment="1">
      <alignment horizontal="center" vertical="center" wrapText="1"/>
    </xf>
    <xf numFmtId="8" fontId="3" fillId="0" borderId="4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vertical="top" wrapText="1"/>
    </xf>
    <xf numFmtId="0" fontId="7" fillId="0" borderId="4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wrapText="1"/>
    </xf>
    <xf numFmtId="0" fontId="3" fillId="0" borderId="9" xfId="0" applyFont="1" applyFill="1" applyBorder="1" applyAlignment="1">
      <alignment horizontal="center" vertical="center" wrapText="1"/>
    </xf>
    <xf numFmtId="8" fontId="3" fillId="0" borderId="9" xfId="0" applyNumberFormat="1" applyFont="1" applyFill="1" applyBorder="1" applyAlignment="1">
      <alignment horizontal="center" vertical="center"/>
    </xf>
    <xf numFmtId="8" fontId="3" fillId="0" borderId="12" xfId="0" applyNumberFormat="1" applyFont="1" applyFill="1" applyBorder="1" applyAlignment="1">
      <alignment horizontal="center" vertical="center"/>
    </xf>
    <xf numFmtId="0" fontId="3" fillId="0" borderId="6" xfId="0" applyFont="1" applyBorder="1" applyAlignment="1">
      <alignment vertical="center" wrapText="1"/>
    </xf>
    <xf numFmtId="8" fontId="3" fillId="0" borderId="6" xfId="0" applyNumberFormat="1" applyFont="1" applyBorder="1" applyAlignment="1">
      <alignment horizontal="center"/>
    </xf>
    <xf numFmtId="8" fontId="3" fillId="0" borderId="6" xfId="0" applyNumberFormat="1" applyFont="1" applyBorder="1" applyAlignment="1">
      <alignment horizontal="center" vertical="center"/>
    </xf>
    <xf numFmtId="0" fontId="0" fillId="0" borderId="0" xfId="0" applyFill="1" applyBorder="1"/>
    <xf numFmtId="1" fontId="3" fillId="2" borderId="4" xfId="0" applyNumberFormat="1" applyFont="1" applyFill="1" applyBorder="1" applyAlignment="1">
      <alignment horizontal="center" vertical="center" wrapText="1"/>
    </xf>
    <xf numFmtId="166" fontId="5" fillId="0" borderId="4" xfId="0" applyNumberFormat="1" applyFont="1" applyBorder="1" applyAlignment="1">
      <alignment horizontal="center" vertical="center"/>
    </xf>
    <xf numFmtId="166" fontId="5" fillId="0" borderId="6" xfId="0" applyNumberFormat="1" applyFont="1" applyFill="1" applyBorder="1" applyAlignment="1">
      <alignment horizontal="center" vertical="center"/>
    </xf>
    <xf numFmtId="166" fontId="5" fillId="0" borderId="6" xfId="0" applyNumberFormat="1" applyFont="1" applyBorder="1" applyAlignment="1">
      <alignment horizontal="center" vertical="center"/>
    </xf>
    <xf numFmtId="167" fontId="0" fillId="0" borderId="0" xfId="0" applyNumberFormat="1"/>
    <xf numFmtId="0" fontId="3" fillId="0" borderId="4" xfId="0" applyFont="1" applyFill="1" applyBorder="1" applyAlignment="1">
      <alignment vertical="center" wrapText="1"/>
    </xf>
    <xf numFmtId="166" fontId="3" fillId="0" borderId="4" xfId="0" applyNumberFormat="1" applyFont="1" applyFill="1" applyBorder="1"/>
    <xf numFmtId="166" fontId="3" fillId="0" borderId="4" xfId="0" applyNumberFormat="1" applyFont="1" applyFill="1" applyBorder="1" applyAlignment="1">
      <alignment horizontal="center" vertical="center"/>
    </xf>
    <xf numFmtId="166" fontId="3" fillId="0" borderId="4" xfId="0" applyNumberFormat="1" applyFont="1" applyFill="1" applyBorder="1" applyAlignment="1">
      <alignment horizontal="center"/>
    </xf>
    <xf numFmtId="0" fontId="14" fillId="0" borderId="0" xfId="0" applyFont="1" applyFill="1"/>
    <xf numFmtId="8" fontId="3" fillId="0" borderId="4" xfId="0" applyNumberFormat="1" applyFont="1" applyFill="1" applyBorder="1" applyAlignment="1">
      <alignment horizontal="center" vertical="center"/>
    </xf>
    <xf numFmtId="8" fontId="3" fillId="2" borderId="7" xfId="0" applyNumberFormat="1" applyFont="1" applyFill="1" applyBorder="1" applyAlignment="1">
      <alignment horizontal="center" vertical="center"/>
    </xf>
    <xf numFmtId="8" fontId="2" fillId="0" borderId="0" xfId="0" applyNumberFormat="1" applyFont="1" applyFill="1"/>
    <xf numFmtId="0" fontId="2" fillId="0" borderId="0" xfId="0" applyFont="1" applyFill="1"/>
    <xf numFmtId="0" fontId="5" fillId="0" borderId="4" xfId="0" applyFont="1" applyFill="1" applyBorder="1" applyAlignment="1">
      <alignment wrapText="1"/>
    </xf>
    <xf numFmtId="0" fontId="5" fillId="0" borderId="4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center"/>
    </xf>
    <xf numFmtId="0" fontId="5" fillId="0" borderId="4" xfId="0" applyFont="1" applyFill="1" applyBorder="1"/>
    <xf numFmtId="0" fontId="3" fillId="0" borderId="4" xfId="0" applyFont="1" applyFill="1" applyBorder="1"/>
    <xf numFmtId="0" fontId="15" fillId="0" borderId="0" xfId="0" applyFont="1" applyFill="1"/>
    <xf numFmtId="8" fontId="3" fillId="2" borderId="4" xfId="0" applyNumberFormat="1" applyFont="1" applyFill="1" applyBorder="1" applyAlignment="1">
      <alignment vertical="center"/>
    </xf>
    <xf numFmtId="0" fontId="5" fillId="0" borderId="0" xfId="0" applyFont="1" applyAlignment="1">
      <alignment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3" fillId="0" borderId="0" xfId="0" applyFont="1"/>
    <xf numFmtId="0" fontId="2" fillId="0" borderId="0" xfId="0" applyFont="1" applyBorder="1" applyAlignment="1">
      <alignment horizontal="center"/>
    </xf>
    <xf numFmtId="0" fontId="0" fillId="0" borderId="0" xfId="0" applyAlignment="1"/>
    <xf numFmtId="0" fontId="0" fillId="0" borderId="0" xfId="0" applyBorder="1"/>
    <xf numFmtId="0" fontId="0" fillId="0" borderId="0" xfId="0" applyBorder="1" applyAlignment="1"/>
    <xf numFmtId="0" fontId="1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6" fillId="2" borderId="13" xfId="0" applyFont="1" applyFill="1" applyBorder="1" applyAlignment="1">
      <alignment horizontal="center" vertical="center" wrapText="1"/>
    </xf>
    <xf numFmtId="0" fontId="16" fillId="2" borderId="14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16" fillId="2" borderId="15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wrapText="1"/>
    </xf>
    <xf numFmtId="0" fontId="16" fillId="2" borderId="2" xfId="0" applyFont="1" applyFill="1" applyBorder="1" applyAlignment="1">
      <alignment horizontal="center" wrapText="1"/>
    </xf>
    <xf numFmtId="0" fontId="16" fillId="2" borderId="3" xfId="0" applyFont="1" applyFill="1" applyBorder="1" applyAlignment="1">
      <alignment horizontal="center" wrapText="1"/>
    </xf>
    <xf numFmtId="164" fontId="16" fillId="2" borderId="1" xfId="0" applyNumberFormat="1" applyFont="1" applyFill="1" applyBorder="1" applyAlignment="1">
      <alignment horizontal="right" wrapText="1"/>
    </xf>
    <xf numFmtId="0" fontId="16" fillId="2" borderId="3" xfId="0" applyFont="1" applyFill="1" applyBorder="1" applyAlignment="1">
      <alignment horizontal="right" wrapText="1"/>
    </xf>
    <xf numFmtId="0" fontId="16" fillId="2" borderId="1" xfId="0" applyFont="1" applyFill="1" applyBorder="1" applyAlignment="1">
      <alignment horizontal="center"/>
    </xf>
    <xf numFmtId="0" fontId="16" fillId="2" borderId="2" xfId="0" applyFont="1" applyFill="1" applyBorder="1" applyAlignment="1">
      <alignment horizontal="center"/>
    </xf>
    <xf numFmtId="0" fontId="16" fillId="2" borderId="3" xfId="0" applyFont="1" applyFill="1" applyBorder="1" applyAlignment="1">
      <alignment horizontal="center"/>
    </xf>
    <xf numFmtId="164" fontId="16" fillId="2" borderId="4" xfId="0" applyNumberFormat="1" applyFont="1" applyFill="1" applyBorder="1" applyAlignment="1">
      <alignment horizontal="right"/>
    </xf>
    <xf numFmtId="0" fontId="16" fillId="2" borderId="4" xfId="0" applyFont="1" applyFill="1" applyBorder="1" applyAlignment="1">
      <alignment horizontal="right"/>
    </xf>
    <xf numFmtId="8" fontId="3" fillId="2" borderId="1" xfId="0" applyNumberFormat="1" applyFont="1" applyFill="1" applyBorder="1" applyAlignment="1">
      <alignment horizontal="center" vertical="center"/>
    </xf>
    <xf numFmtId="8" fontId="3" fillId="2" borderId="2" xfId="0" applyNumberFormat="1" applyFont="1" applyFill="1" applyBorder="1" applyAlignment="1">
      <alignment horizontal="center" vertical="center"/>
    </xf>
    <xf numFmtId="8" fontId="3" fillId="2" borderId="3" xfId="0" applyNumberFormat="1" applyFont="1" applyFill="1" applyBorder="1" applyAlignment="1">
      <alignment horizontal="center" vertical="center"/>
    </xf>
    <xf numFmtId="8" fontId="3" fillId="0" borderId="4" xfId="0" applyNumberFormat="1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8" fontId="5" fillId="0" borderId="4" xfId="0" applyNumberFormat="1" applyFont="1" applyFill="1" applyBorder="1" applyAlignment="1">
      <alignment horizontal="center" vertical="center"/>
    </xf>
    <xf numFmtId="8" fontId="5" fillId="0" borderId="6" xfId="0" applyNumberFormat="1" applyFont="1" applyFill="1" applyBorder="1" applyAlignment="1">
      <alignment horizontal="center" vertical="center"/>
    </xf>
    <xf numFmtId="8" fontId="5" fillId="0" borderId="7" xfId="0" applyNumberFormat="1" applyFont="1" applyFill="1" applyBorder="1" applyAlignment="1">
      <alignment horizontal="center" vertical="center"/>
    </xf>
    <xf numFmtId="8" fontId="5" fillId="0" borderId="6" xfId="0" applyNumberFormat="1" applyFont="1" applyBorder="1" applyAlignment="1">
      <alignment horizontal="center" vertical="center"/>
    </xf>
    <xf numFmtId="8" fontId="5" fillId="0" borderId="7" xfId="0" applyNumberFormat="1" applyFont="1" applyBorder="1" applyAlignment="1">
      <alignment horizontal="center" vertical="center"/>
    </xf>
    <xf numFmtId="8" fontId="3" fillId="0" borderId="4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10" fillId="0" borderId="6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5" fillId="0" borderId="6" xfId="0" applyFont="1" applyBorder="1" applyAlignment="1">
      <alignment horizontal="left" wrapText="1"/>
    </xf>
    <xf numFmtId="0" fontId="5" fillId="0" borderId="7" xfId="0" applyFont="1" applyBorder="1" applyAlignment="1">
      <alignment horizontal="left" wrapText="1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66" fontId="5" fillId="0" borderId="6" xfId="0" applyNumberFormat="1" applyFont="1" applyBorder="1" applyAlignment="1">
      <alignment horizontal="center" vertical="center"/>
    </xf>
    <xf numFmtId="166" fontId="5" fillId="0" borderId="7" xfId="0" applyNumberFormat="1" applyFont="1" applyBorder="1" applyAlignment="1">
      <alignment horizontal="center" vertical="center"/>
    </xf>
    <xf numFmtId="165" fontId="3" fillId="0" borderId="6" xfId="0" applyNumberFormat="1" applyFont="1" applyBorder="1" applyAlignment="1">
      <alignment horizontal="center" vertical="center"/>
    </xf>
    <xf numFmtId="165" fontId="3" fillId="0" borderId="5" xfId="0" applyNumberFormat="1" applyFont="1" applyBorder="1" applyAlignment="1">
      <alignment horizontal="center" vertical="center"/>
    </xf>
    <xf numFmtId="49" fontId="5" fillId="0" borderId="6" xfId="0" applyNumberFormat="1" applyFont="1" applyFill="1" applyBorder="1" applyAlignment="1">
      <alignment horizontal="center" vertical="center"/>
    </xf>
    <xf numFmtId="49" fontId="5" fillId="0" borderId="7" xfId="0" applyNumberFormat="1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4" xfId="0" quotePrefix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6" xfId="0" quotePrefix="1" applyFont="1" applyBorder="1" applyAlignment="1">
      <alignment horizontal="center" vertical="center" wrapText="1"/>
    </xf>
    <xf numFmtId="0" fontId="5" fillId="0" borderId="5" xfId="0" quotePrefix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center" vertical="center"/>
    </xf>
    <xf numFmtId="8" fontId="3" fillId="0" borderId="6" xfId="0" applyNumberFormat="1" applyFont="1" applyFill="1" applyBorder="1" applyAlignment="1">
      <alignment horizontal="center" vertical="center"/>
    </xf>
    <xf numFmtId="8" fontId="3" fillId="0" borderId="7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 wrapText="1"/>
    </xf>
    <xf numFmtId="0" fontId="5" fillId="0" borderId="7" xfId="0" applyFont="1" applyFill="1" applyBorder="1" applyAlignment="1">
      <alignment horizont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wrapText="1"/>
    </xf>
    <xf numFmtId="0" fontId="9" fillId="0" borderId="4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1" fontId="5" fillId="0" borderId="4" xfId="0" applyNumberFormat="1" applyFont="1" applyFill="1" applyBorder="1" applyAlignment="1">
      <alignment horizontal="center" vertical="center" wrapText="1"/>
    </xf>
    <xf numFmtId="8" fontId="3" fillId="0" borderId="6" xfId="0" applyNumberFormat="1" applyFont="1" applyBorder="1" applyAlignment="1">
      <alignment horizontal="center" vertical="center"/>
    </xf>
    <xf numFmtId="8" fontId="3" fillId="0" borderId="7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10" fillId="0" borderId="6" xfId="0" quotePrefix="1" applyFont="1" applyBorder="1" applyAlignment="1">
      <alignment horizontal="center" vertical="center" wrapText="1"/>
    </xf>
    <xf numFmtId="0" fontId="10" fillId="0" borderId="5" xfId="0" quotePrefix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left" vertical="top" wrapText="1"/>
    </xf>
    <xf numFmtId="0" fontId="7" fillId="0" borderId="5" xfId="0" applyFont="1" applyFill="1" applyBorder="1" applyAlignment="1">
      <alignment horizontal="left" vertical="top" wrapText="1"/>
    </xf>
    <xf numFmtId="0" fontId="5" fillId="0" borderId="4" xfId="0" applyFont="1" applyBorder="1" applyAlignment="1">
      <alignment horizontal="left" vertical="center" wrapText="1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left" wrapText="1"/>
    </xf>
    <xf numFmtId="0" fontId="7" fillId="0" borderId="6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4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10" fillId="0" borderId="6" xfId="0" quotePrefix="1" applyFont="1" applyBorder="1" applyAlignment="1">
      <alignment horizontal="left" vertical="center" wrapText="1"/>
    </xf>
    <xf numFmtId="0" fontId="10" fillId="0" borderId="5" xfId="0" quotePrefix="1" applyFont="1" applyBorder="1" applyAlignment="1">
      <alignment horizontal="left" vertical="center" wrapText="1"/>
    </xf>
    <xf numFmtId="0" fontId="10" fillId="0" borderId="7" xfId="0" quotePrefix="1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165" fontId="3" fillId="0" borderId="4" xfId="0" applyNumberFormat="1" applyFont="1" applyFill="1" applyBorder="1" applyAlignment="1">
      <alignment horizontal="center" vertical="center" wrapText="1"/>
    </xf>
    <xf numFmtId="0" fontId="10" fillId="0" borderId="4" xfId="0" quotePrefix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164" fontId="5" fillId="0" borderId="6" xfId="0" applyNumberFormat="1" applyFont="1" applyFill="1" applyBorder="1" applyAlignment="1">
      <alignment horizontal="center" vertical="center"/>
    </xf>
    <xf numFmtId="164" fontId="5" fillId="0" borderId="7" xfId="0" applyNumberFormat="1" applyFont="1" applyFill="1" applyBorder="1" applyAlignment="1">
      <alignment horizontal="center" vertical="center"/>
    </xf>
    <xf numFmtId="164" fontId="3" fillId="0" borderId="6" xfId="0" applyNumberFormat="1" applyFont="1" applyFill="1" applyBorder="1" applyAlignment="1">
      <alignment horizontal="center" vertical="center"/>
    </xf>
    <xf numFmtId="164" fontId="3" fillId="0" borderId="7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5" fillId="0" borderId="7" xfId="0" quotePrefix="1" applyFont="1" applyBorder="1" applyAlignment="1">
      <alignment horizontal="center" vertical="center" wrapText="1"/>
    </xf>
    <xf numFmtId="165" fontId="3" fillId="0" borderId="6" xfId="0" applyNumberFormat="1" applyFont="1" applyFill="1" applyBorder="1" applyAlignment="1">
      <alignment horizontal="center" vertical="center" wrapText="1"/>
    </xf>
    <xf numFmtId="165" fontId="3" fillId="0" borderId="7" xfId="0" applyNumberFormat="1" applyFont="1" applyFill="1" applyBorder="1" applyAlignment="1">
      <alignment horizontal="center" vertical="center" wrapText="1"/>
    </xf>
    <xf numFmtId="165" fontId="3" fillId="0" borderId="6" xfId="0" applyNumberFormat="1" applyFont="1" applyBorder="1" applyAlignment="1">
      <alignment horizontal="center" vertical="center" wrapText="1"/>
    </xf>
    <xf numFmtId="165" fontId="3" fillId="0" borderId="7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5" fillId="0" borderId="5" xfId="0" applyFont="1" applyBorder="1" applyAlignment="1">
      <alignment horizontal="left" wrapText="1"/>
    </xf>
    <xf numFmtId="164" fontId="3" fillId="0" borderId="4" xfId="0" applyNumberFormat="1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4</xdr:col>
      <xdr:colOff>1028212</xdr:colOff>
      <xdr:row>16</xdr:row>
      <xdr:rowOff>134471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6029D79B-5396-4C36-A52A-19DE77E3A247}"/>
            </a:ext>
          </a:extLst>
        </xdr:cNvPr>
        <xdr:cNvSpPr txBox="1"/>
      </xdr:nvSpPr>
      <xdr:spPr>
        <a:xfrm>
          <a:off x="840441" y="571500"/>
          <a:ext cx="4065006" cy="261097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l-GR" sz="14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400"/>
            </a:lnSpc>
          </a:pPr>
          <a:r>
            <a:rPr lang="el-GR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ΕΛΛΗΝΙΚΗ ΔΗΜΟΚΡΑΤΙΑ</a:t>
          </a:r>
          <a:endParaRPr lang="el-GR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>
            <a:lnSpc>
              <a:spcPts val="1400"/>
            </a:lnSpc>
          </a:pPr>
          <a:r>
            <a:rPr lang="el-GR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ΝΟΜΟΣ ΘΕΣΣΑΛΟΝΙΚΗΣ</a:t>
          </a:r>
        </a:p>
        <a:p>
          <a:pPr lvl="0">
            <a:lnSpc>
              <a:spcPts val="1400"/>
            </a:lnSpc>
          </a:pPr>
          <a:r>
            <a:rPr lang="el-GR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ΔΗΜΟΣ ΘΕΣΣΑΛΟΝΙΚΗΣ</a:t>
          </a:r>
        </a:p>
        <a:p>
          <a:pPr>
            <a:lnSpc>
              <a:spcPts val="1400"/>
            </a:lnSpc>
          </a:pPr>
          <a:r>
            <a:rPr lang="el-GR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ΓΕΝΙΚΗ ΔΙΕΥΘΥΝΣΗ</a:t>
          </a:r>
          <a:endParaRPr lang="el-GR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400"/>
            </a:lnSpc>
          </a:pPr>
          <a:r>
            <a:rPr lang="el-GR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ΔΙΕΥΘΥΝΣΗ ΒΑΦΟΠΟΥΛΕΙΟΥ ΠΝΕΥΜΑΤΙΚΟΥ ΚΕΝΤΡΟΥ &amp; ΑΡΧΕΙΩΝ</a:t>
          </a:r>
          <a:endParaRPr lang="el-GR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400"/>
            </a:lnSpc>
          </a:pPr>
          <a:r>
            <a:rPr lang="el-GR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ΤΜΗΜΑ ΒΑΦΟΠΟΥΛΕΙΟΥ ΠΝΕΥΜΑΤΙΚΟΥ ΚΕΝΤΡΟΥ</a:t>
          </a:r>
          <a:endParaRPr lang="el-GR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l-GR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Ταχ. Δ/νση: Γ.</a:t>
          </a:r>
          <a:r>
            <a:rPr lang="el-GR" sz="1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Βαφοπούλου 3</a:t>
          </a:r>
          <a:endParaRPr lang="el-GR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400"/>
            </a:lnSpc>
          </a:pPr>
          <a:r>
            <a:rPr lang="el-GR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Ταχ. Κώδικας: 54646</a:t>
          </a:r>
        </a:p>
        <a:p>
          <a:r>
            <a:rPr lang="el-GR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Πληροφορίες: Παρασκευή</a:t>
          </a:r>
          <a:r>
            <a:rPr lang="el-GR" sz="1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Δαδήρα</a:t>
          </a:r>
          <a:endParaRPr lang="el-GR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l-GR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Τηλέφωνο: 2313318 </a:t>
          </a:r>
        </a:p>
        <a:p>
          <a:r>
            <a:rPr 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e.mail</a:t>
          </a:r>
          <a:r>
            <a:rPr lang="el-GR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</a:t>
          </a:r>
          <a:r>
            <a:rPr 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@thessaloniki.gr </a:t>
          </a:r>
          <a:endParaRPr lang="el-GR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600"/>
            </a:lnSpc>
          </a:pPr>
          <a:r>
            <a:rPr lang="el-GR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>
            <a:lnSpc>
              <a:spcPts val="1600"/>
            </a:lnSpc>
          </a:pPr>
          <a:endParaRPr lang="el-GR" sz="1400"/>
        </a:p>
      </xdr:txBody>
    </xdr:sp>
    <xdr:clientData/>
  </xdr:twoCellAnchor>
  <xdr:twoCellAnchor>
    <xdr:from>
      <xdr:col>10</xdr:col>
      <xdr:colOff>43962</xdr:colOff>
      <xdr:row>4</xdr:row>
      <xdr:rowOff>0</xdr:rowOff>
    </xdr:from>
    <xdr:to>
      <xdr:col>15</xdr:col>
      <xdr:colOff>247162</xdr:colOff>
      <xdr:row>11</xdr:row>
      <xdr:rowOff>175846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DFD80525-83BF-486E-8C45-0D002032FDD2}"/>
            </a:ext>
          </a:extLst>
        </xdr:cNvPr>
        <xdr:cNvSpPr txBox="1"/>
      </xdr:nvSpPr>
      <xdr:spPr>
        <a:xfrm>
          <a:off x="9302262" y="762000"/>
          <a:ext cx="3308350" cy="150934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400"/>
            </a:lnSpc>
          </a:pPr>
          <a:r>
            <a:rPr lang="el-GR" sz="1400" b="1"/>
            <a:t>Προς:</a:t>
          </a:r>
        </a:p>
        <a:p>
          <a:pPr>
            <a:lnSpc>
              <a:spcPts val="1400"/>
            </a:lnSpc>
          </a:pPr>
          <a:r>
            <a:rPr lang="el-GR" sz="1400" b="1"/>
            <a:t>Διεύθυνση Προμηθειών</a:t>
          </a:r>
          <a:r>
            <a:rPr lang="el-GR" sz="1400" b="1" baseline="0"/>
            <a:t> και Αποθηκών/ Τμήμα Προμηθειών</a:t>
          </a:r>
          <a:endParaRPr lang="el-GR" sz="1400" b="1"/>
        </a:p>
        <a:p>
          <a:pPr>
            <a:lnSpc>
              <a:spcPts val="1500"/>
            </a:lnSpc>
          </a:pPr>
          <a:endParaRPr lang="el-GR" sz="1400"/>
        </a:p>
      </xdr:txBody>
    </xdr:sp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7A21A1-DA49-4056-AC25-1D3FED9C8699}">
  <sheetPr>
    <pageSetUpPr fitToPage="1"/>
  </sheetPr>
  <dimension ref="A18:Z145"/>
  <sheetViews>
    <sheetView tabSelected="1" zoomScale="85" zoomScaleNormal="85" workbookViewId="0">
      <selection activeCell="A25" sqref="A25:A30"/>
    </sheetView>
  </sheetViews>
  <sheetFormatPr defaultRowHeight="15" x14ac:dyDescent="0.25"/>
  <cols>
    <col min="1" max="1" width="12.5703125" style="1" customWidth="1"/>
    <col min="2" max="2" width="11.85546875" style="1" customWidth="1"/>
    <col min="3" max="3" width="16.140625" style="1" customWidth="1"/>
    <col min="4" max="4" width="17.42578125" customWidth="1"/>
    <col min="5" max="5" width="15.42578125" style="2" customWidth="1"/>
    <col min="6" max="6" width="25.85546875" customWidth="1"/>
    <col min="7" max="7" width="11.140625" style="3" customWidth="1"/>
    <col min="8" max="8" width="8.85546875" customWidth="1"/>
    <col min="9" max="9" width="10.85546875" customWidth="1"/>
    <col min="10" max="10" width="8.7109375" customWidth="1"/>
    <col min="11" max="11" width="9.5703125" customWidth="1"/>
    <col min="12" max="13" width="8.28515625" customWidth="1"/>
    <col min="14" max="14" width="9.85546875" customWidth="1"/>
    <col min="15" max="15" width="10.5703125" customWidth="1"/>
    <col min="16" max="16" width="10" customWidth="1"/>
    <col min="17" max="17" width="11.7109375" customWidth="1"/>
    <col min="18" max="18" width="13.28515625" style="4" customWidth="1"/>
    <col min="19" max="19" width="16.7109375" customWidth="1"/>
    <col min="20" max="20" width="10.7109375" bestFit="1" customWidth="1"/>
    <col min="21" max="21" width="9.7109375" bestFit="1" customWidth="1"/>
    <col min="22" max="22" width="22.140625" customWidth="1"/>
    <col min="23" max="23" width="9.7109375" bestFit="1" customWidth="1"/>
  </cols>
  <sheetData>
    <row r="18" spans="1:26" ht="15" customHeight="1" x14ac:dyDescent="0.25"/>
    <row r="19" spans="1:26" ht="15" customHeight="1" x14ac:dyDescent="0.25"/>
    <row r="20" spans="1:26" ht="15" customHeight="1" x14ac:dyDescent="0.25"/>
    <row r="21" spans="1:26" x14ac:dyDescent="0.25">
      <c r="A21" s="146" t="s">
        <v>0</v>
      </c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8"/>
    </row>
    <row r="22" spans="1:26" x14ac:dyDescent="0.25">
      <c r="A22" s="146" t="s">
        <v>1</v>
      </c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8"/>
      <c r="T22" s="1"/>
      <c r="U22" s="1"/>
      <c r="V22" s="1"/>
      <c r="W22" s="1"/>
      <c r="X22" s="1"/>
      <c r="Y22" s="1"/>
      <c r="Z22" s="1"/>
    </row>
    <row r="23" spans="1:26" ht="42.75" customHeight="1" x14ac:dyDescent="0.25">
      <c r="A23" s="242" t="s">
        <v>2</v>
      </c>
      <c r="B23" s="243"/>
      <c r="C23" s="243"/>
      <c r="D23" s="243"/>
      <c r="E23" s="243"/>
      <c r="F23" s="243"/>
      <c r="G23" s="243"/>
      <c r="H23" s="243"/>
      <c r="I23" s="243"/>
      <c r="J23" s="243"/>
      <c r="K23" s="243"/>
      <c r="L23" s="243"/>
      <c r="M23" s="243"/>
      <c r="N23" s="243"/>
      <c r="O23" s="243"/>
      <c r="P23" s="243"/>
      <c r="Q23" s="243"/>
      <c r="R23" s="244"/>
      <c r="T23" s="5"/>
    </row>
    <row r="24" spans="1:26" ht="77.25" customHeight="1" x14ac:dyDescent="0.25">
      <c r="A24" s="6" t="s">
        <v>3</v>
      </c>
      <c r="B24" s="6" t="s">
        <v>4</v>
      </c>
      <c r="C24" s="7" t="s">
        <v>5</v>
      </c>
      <c r="D24" s="7" t="s">
        <v>6</v>
      </c>
      <c r="E24" s="7" t="s">
        <v>7</v>
      </c>
      <c r="F24" s="7" t="s">
        <v>8</v>
      </c>
      <c r="G24" s="7" t="s">
        <v>9</v>
      </c>
      <c r="H24" s="8" t="s">
        <v>10</v>
      </c>
      <c r="I24" s="8" t="s">
        <v>11</v>
      </c>
      <c r="J24" s="9" t="s">
        <v>12</v>
      </c>
      <c r="K24" s="9" t="s">
        <v>13</v>
      </c>
      <c r="L24" s="9" t="s">
        <v>14</v>
      </c>
      <c r="M24" s="9" t="s">
        <v>15</v>
      </c>
      <c r="N24" s="9" t="s">
        <v>16</v>
      </c>
      <c r="O24" s="9" t="s">
        <v>17</v>
      </c>
      <c r="P24" s="9" t="s">
        <v>18</v>
      </c>
      <c r="Q24" s="9" t="s">
        <v>19</v>
      </c>
      <c r="R24" s="10" t="s">
        <v>20</v>
      </c>
      <c r="S24" s="11"/>
      <c r="T24" s="5"/>
    </row>
    <row r="25" spans="1:26" ht="27.75" customHeight="1" x14ac:dyDescent="0.25">
      <c r="A25" s="247" t="s">
        <v>21</v>
      </c>
      <c r="B25" s="231" t="s">
        <v>22</v>
      </c>
      <c r="C25" s="173" t="s">
        <v>23</v>
      </c>
      <c r="D25" s="135" t="s">
        <v>24</v>
      </c>
      <c r="E25" s="163"/>
      <c r="F25" s="159" t="s">
        <v>25</v>
      </c>
      <c r="G25" s="163" t="s">
        <v>26</v>
      </c>
      <c r="H25" s="163">
        <v>40</v>
      </c>
      <c r="I25" s="163">
        <v>3</v>
      </c>
      <c r="J25" s="12">
        <v>4.5</v>
      </c>
      <c r="K25" s="12">
        <f>J25*0.13</f>
        <v>0.58499999999999996</v>
      </c>
      <c r="L25" s="13"/>
      <c r="M25" s="14">
        <f>J25+K25</f>
        <v>5.085</v>
      </c>
      <c r="N25" s="15">
        <f>H25*I25*J25</f>
        <v>540</v>
      </c>
      <c r="O25" s="232">
        <f>H25*I25*K25</f>
        <v>70.199999999999989</v>
      </c>
      <c r="P25" s="232">
        <f>H25*I25*L26</f>
        <v>14.399999999999999</v>
      </c>
      <c r="Q25" s="15">
        <f>N25+O25</f>
        <v>610.20000000000005</v>
      </c>
      <c r="R25" s="246">
        <f>Q25+Q26</f>
        <v>684.6</v>
      </c>
      <c r="Z25" s="16"/>
    </row>
    <row r="26" spans="1:26" ht="34.5" customHeight="1" x14ac:dyDescent="0.25">
      <c r="A26" s="247"/>
      <c r="B26" s="231"/>
      <c r="C26" s="173"/>
      <c r="D26" s="135"/>
      <c r="E26" s="163"/>
      <c r="F26" s="245"/>
      <c r="G26" s="163"/>
      <c r="H26" s="163"/>
      <c r="I26" s="163"/>
      <c r="J26" s="12">
        <v>0.5</v>
      </c>
      <c r="K26" s="12"/>
      <c r="L26" s="13">
        <f>J26*0.24</f>
        <v>0.12</v>
      </c>
      <c r="M26" s="14">
        <f>J26+L26</f>
        <v>0.62</v>
      </c>
      <c r="N26" s="15">
        <f>H25*I25*J26</f>
        <v>60</v>
      </c>
      <c r="O26" s="233"/>
      <c r="P26" s="233"/>
      <c r="Q26" s="15">
        <f>N26+P25</f>
        <v>74.400000000000006</v>
      </c>
      <c r="R26" s="246"/>
    </row>
    <row r="27" spans="1:26" ht="34.5" customHeight="1" x14ac:dyDescent="0.25">
      <c r="A27" s="247"/>
      <c r="B27" s="231"/>
      <c r="C27" s="173"/>
      <c r="D27" s="135"/>
      <c r="E27" s="163"/>
      <c r="F27" s="245"/>
      <c r="G27" s="163"/>
      <c r="H27" s="161">
        <v>50</v>
      </c>
      <c r="I27" s="161">
        <v>1</v>
      </c>
      <c r="J27" s="12">
        <v>4.5</v>
      </c>
      <c r="K27" s="12">
        <f>J27*0.13</f>
        <v>0.58499999999999996</v>
      </c>
      <c r="L27" s="13"/>
      <c r="M27" s="14">
        <f>J27+K27</f>
        <v>5.085</v>
      </c>
      <c r="N27" s="15">
        <f>H27*I27*J27</f>
        <v>225</v>
      </c>
      <c r="O27" s="232">
        <f>H27*I27*K27</f>
        <v>29.25</v>
      </c>
      <c r="P27" s="232">
        <f>H27*I27*L28</f>
        <v>6</v>
      </c>
      <c r="Q27" s="15">
        <f>N27+O27</f>
        <v>254.25</v>
      </c>
      <c r="R27" s="234">
        <f>Q27+Q28</f>
        <v>285.25</v>
      </c>
    </row>
    <row r="28" spans="1:26" ht="34.5" customHeight="1" x14ac:dyDescent="0.25">
      <c r="A28" s="247"/>
      <c r="B28" s="231"/>
      <c r="C28" s="173"/>
      <c r="D28" s="135"/>
      <c r="E28" s="163"/>
      <c r="F28" s="160"/>
      <c r="G28" s="163"/>
      <c r="H28" s="162"/>
      <c r="I28" s="162"/>
      <c r="J28" s="12">
        <v>0.5</v>
      </c>
      <c r="K28" s="12"/>
      <c r="L28" s="13">
        <f>J28*0.24</f>
        <v>0.12</v>
      </c>
      <c r="M28" s="14">
        <f>J28+L28</f>
        <v>0.62</v>
      </c>
      <c r="N28" s="15">
        <f>H27*I27*J28</f>
        <v>25</v>
      </c>
      <c r="O28" s="233"/>
      <c r="P28" s="233"/>
      <c r="Q28" s="15">
        <f>N28+P27</f>
        <v>31</v>
      </c>
      <c r="R28" s="235"/>
    </row>
    <row r="29" spans="1:26" ht="153" customHeight="1" x14ac:dyDescent="0.25">
      <c r="A29" s="247"/>
      <c r="B29" s="231"/>
      <c r="C29" s="173"/>
      <c r="D29" s="135"/>
      <c r="E29" s="163"/>
      <c r="F29" s="213" t="s">
        <v>27</v>
      </c>
      <c r="G29" s="163"/>
      <c r="H29" s="163">
        <v>40</v>
      </c>
      <c r="I29" s="163">
        <v>3</v>
      </c>
      <c r="J29" s="17">
        <v>8</v>
      </c>
      <c r="K29" s="18">
        <f>J29*0.13</f>
        <v>1.04</v>
      </c>
      <c r="L29" s="19"/>
      <c r="M29" s="18">
        <f>J29+K29</f>
        <v>9.0399999999999991</v>
      </c>
      <c r="N29" s="18">
        <f>H29*I29*J29</f>
        <v>960</v>
      </c>
      <c r="O29" s="139">
        <f>H29*I29*K29</f>
        <v>124.80000000000001</v>
      </c>
      <c r="P29" s="139">
        <f>H29*I29*L30</f>
        <v>28.799999999999997</v>
      </c>
      <c r="Q29" s="18">
        <f>H29*I29*M29</f>
        <v>1084.8</v>
      </c>
      <c r="R29" s="141">
        <f>Q29+Q30</f>
        <v>1233.5999999999999</v>
      </c>
    </row>
    <row r="30" spans="1:26" ht="39.75" customHeight="1" x14ac:dyDescent="0.25">
      <c r="A30" s="247"/>
      <c r="B30" s="231"/>
      <c r="C30" s="173"/>
      <c r="D30" s="135"/>
      <c r="E30" s="163"/>
      <c r="F30" s="213"/>
      <c r="G30" s="163"/>
      <c r="H30" s="163"/>
      <c r="I30" s="163"/>
      <c r="J30" s="17">
        <v>1</v>
      </c>
      <c r="K30" s="19"/>
      <c r="L30" s="18">
        <f>J30*0.24</f>
        <v>0.24</v>
      </c>
      <c r="M30" s="18">
        <f>J30+L30</f>
        <v>1.24</v>
      </c>
      <c r="N30" s="18">
        <f>H29*I29*J30</f>
        <v>120</v>
      </c>
      <c r="O30" s="140"/>
      <c r="P30" s="140"/>
      <c r="Q30" s="18">
        <f>H29*I29*M30</f>
        <v>148.80000000000001</v>
      </c>
      <c r="R30" s="220"/>
      <c r="T30" s="5"/>
    </row>
    <row r="31" spans="1:26" ht="36" customHeight="1" x14ac:dyDescent="0.25">
      <c r="A31" s="182" t="s">
        <v>28</v>
      </c>
      <c r="B31" s="183"/>
      <c r="C31" s="183"/>
      <c r="D31" s="183"/>
      <c r="E31" s="183"/>
      <c r="F31" s="184"/>
      <c r="G31" s="20"/>
      <c r="H31" s="20"/>
      <c r="I31" s="20"/>
      <c r="J31" s="20"/>
      <c r="K31" s="20"/>
      <c r="L31" s="20"/>
      <c r="M31" s="20"/>
      <c r="N31" s="21">
        <f>N25+N26+N27+N28+N29+N30</f>
        <v>1930</v>
      </c>
      <c r="O31" s="21">
        <f>O25+O27+O29</f>
        <v>224.25</v>
      </c>
      <c r="P31" s="21">
        <f>P25+P27+P29</f>
        <v>49.199999999999996</v>
      </c>
      <c r="Q31" s="21">
        <f>Q25+Q26+Q27+Q28+Q29+Q30</f>
        <v>2203.4500000000003</v>
      </c>
      <c r="R31" s="22">
        <f>R25+R27+R29</f>
        <v>2203.4499999999998</v>
      </c>
      <c r="S31" s="11"/>
    </row>
    <row r="32" spans="1:26" s="24" customFormat="1" x14ac:dyDescent="0.25">
      <c r="A32" s="236"/>
      <c r="B32" s="236"/>
      <c r="C32" s="236"/>
      <c r="D32" s="236"/>
      <c r="E32" s="236"/>
      <c r="F32" s="236"/>
      <c r="G32" s="236"/>
      <c r="H32" s="236"/>
      <c r="I32" s="236"/>
      <c r="J32" s="236"/>
      <c r="K32" s="236"/>
      <c r="L32" s="236"/>
      <c r="M32" s="236"/>
      <c r="N32" s="236"/>
      <c r="O32" s="23"/>
      <c r="P32" s="23"/>
      <c r="Q32" s="23"/>
      <c r="R32" s="23"/>
    </row>
    <row r="33" spans="1:20" s="25" customFormat="1" x14ac:dyDescent="0.25">
      <c r="A33" s="156" t="s">
        <v>29</v>
      </c>
      <c r="B33" s="157"/>
      <c r="C33" s="157"/>
      <c r="D33" s="157"/>
      <c r="E33" s="157"/>
      <c r="F33" s="157"/>
      <c r="G33" s="157"/>
      <c r="H33" s="157"/>
      <c r="I33" s="157"/>
      <c r="J33" s="157"/>
      <c r="K33" s="157"/>
      <c r="L33" s="157"/>
      <c r="M33" s="157"/>
      <c r="N33" s="157"/>
      <c r="O33" s="157"/>
      <c r="P33" s="157"/>
      <c r="Q33" s="157"/>
      <c r="R33" s="158"/>
    </row>
    <row r="34" spans="1:20" ht="77.25" customHeight="1" x14ac:dyDescent="0.25">
      <c r="A34" s="26" t="s">
        <v>30</v>
      </c>
      <c r="B34" s="26" t="s">
        <v>4</v>
      </c>
      <c r="C34" s="27" t="s">
        <v>5</v>
      </c>
      <c r="D34" s="27" t="s">
        <v>6</v>
      </c>
      <c r="E34" s="27" t="s">
        <v>7</v>
      </c>
      <c r="F34" s="27" t="s">
        <v>8</v>
      </c>
      <c r="G34" s="27" t="s">
        <v>9</v>
      </c>
      <c r="H34" s="28" t="s">
        <v>10</v>
      </c>
      <c r="I34" s="28" t="s">
        <v>11</v>
      </c>
      <c r="J34" s="29" t="s">
        <v>12</v>
      </c>
      <c r="K34" s="29" t="s">
        <v>13</v>
      </c>
      <c r="L34" s="29" t="s">
        <v>14</v>
      </c>
      <c r="M34" s="29" t="s">
        <v>15</v>
      </c>
      <c r="N34" s="29" t="s">
        <v>16</v>
      </c>
      <c r="O34" s="9" t="s">
        <v>17</v>
      </c>
      <c r="P34" s="9" t="s">
        <v>18</v>
      </c>
      <c r="Q34" s="29" t="s">
        <v>19</v>
      </c>
      <c r="R34" s="10" t="s">
        <v>20</v>
      </c>
    </row>
    <row r="35" spans="1:20" ht="86.25" customHeight="1" x14ac:dyDescent="0.25">
      <c r="A35" s="176" t="s">
        <v>31</v>
      </c>
      <c r="B35" s="226" t="s">
        <v>22</v>
      </c>
      <c r="C35" s="131" t="s">
        <v>32</v>
      </c>
      <c r="D35" s="131" t="s">
        <v>33</v>
      </c>
      <c r="E35" s="131" t="s">
        <v>34</v>
      </c>
      <c r="F35" s="159" t="s">
        <v>25</v>
      </c>
      <c r="G35" s="131" t="s">
        <v>35</v>
      </c>
      <c r="H35" s="131">
        <v>80</v>
      </c>
      <c r="I35" s="131">
        <v>2</v>
      </c>
      <c r="J35" s="30">
        <v>4.5</v>
      </c>
      <c r="K35" s="31">
        <f>J35*0.13</f>
        <v>0.58499999999999996</v>
      </c>
      <c r="L35" s="31"/>
      <c r="M35" s="17">
        <f>J35+K35</f>
        <v>5.085</v>
      </c>
      <c r="N35" s="17">
        <f>H35*I35*J35</f>
        <v>720</v>
      </c>
      <c r="O35" s="137">
        <f>H35*I35*K35</f>
        <v>93.6</v>
      </c>
      <c r="P35" s="137">
        <f>ROUND((H35*I35*L36),2)</f>
        <v>19.2</v>
      </c>
      <c r="Q35" s="17">
        <f>N35+O35</f>
        <v>813.6</v>
      </c>
      <c r="R35" s="238">
        <f>Q35+Q36</f>
        <v>912.80000000000007</v>
      </c>
      <c r="S35" s="16"/>
    </row>
    <row r="36" spans="1:20" ht="30" customHeight="1" x14ac:dyDescent="0.25">
      <c r="A36" s="177"/>
      <c r="B36" s="227"/>
      <c r="C36" s="152"/>
      <c r="D36" s="152"/>
      <c r="E36" s="152"/>
      <c r="F36" s="160"/>
      <c r="G36" s="132"/>
      <c r="H36" s="132"/>
      <c r="I36" s="132"/>
      <c r="J36" s="30">
        <v>0.5</v>
      </c>
      <c r="K36" s="31"/>
      <c r="L36" s="13">
        <f>J36*0.24</f>
        <v>0.12</v>
      </c>
      <c r="M36" s="32">
        <f>J36+L36</f>
        <v>0.62</v>
      </c>
      <c r="N36" s="17">
        <f>H35*I35*J36</f>
        <v>80</v>
      </c>
      <c r="O36" s="138"/>
      <c r="P36" s="138"/>
      <c r="Q36" s="17">
        <f>N36+P35</f>
        <v>99.2</v>
      </c>
      <c r="R36" s="239"/>
    </row>
    <row r="37" spans="1:20" ht="91.5" customHeight="1" x14ac:dyDescent="0.25">
      <c r="A37" s="177"/>
      <c r="B37" s="227"/>
      <c r="C37" s="152"/>
      <c r="D37" s="152"/>
      <c r="E37" s="152"/>
      <c r="F37" s="159" t="s">
        <v>36</v>
      </c>
      <c r="G37" s="131" t="s">
        <v>35</v>
      </c>
      <c r="H37" s="131">
        <v>80</v>
      </c>
      <c r="I37" s="131">
        <v>2</v>
      </c>
      <c r="J37" s="18">
        <v>8</v>
      </c>
      <c r="K37" s="18">
        <f>J37*0.13</f>
        <v>1.04</v>
      </c>
      <c r="L37" s="18"/>
      <c r="M37" s="18">
        <f>J37+K37</f>
        <v>9.0399999999999991</v>
      </c>
      <c r="N37" s="18">
        <f>H37*I37*J37</f>
        <v>1280</v>
      </c>
      <c r="O37" s="137">
        <f>H37*I37*K37</f>
        <v>166.4</v>
      </c>
      <c r="P37" s="137">
        <f>H37*I37*L38</f>
        <v>38.4</v>
      </c>
      <c r="Q37" s="18">
        <f>N37+O37</f>
        <v>1446.4</v>
      </c>
      <c r="R37" s="240">
        <f>Q37+Q38</f>
        <v>1644.8000000000002</v>
      </c>
      <c r="S37" s="16"/>
      <c r="T37" s="16"/>
    </row>
    <row r="38" spans="1:20" ht="105" customHeight="1" x14ac:dyDescent="0.25">
      <c r="A38" s="237"/>
      <c r="B38" s="228"/>
      <c r="C38" s="132"/>
      <c r="D38" s="132"/>
      <c r="E38" s="132"/>
      <c r="F38" s="160"/>
      <c r="G38" s="132"/>
      <c r="H38" s="132"/>
      <c r="I38" s="132"/>
      <c r="J38" s="33">
        <v>1</v>
      </c>
      <c r="K38" s="18"/>
      <c r="L38" s="18">
        <f>J38*0.24</f>
        <v>0.24</v>
      </c>
      <c r="M38" s="18">
        <f>J38+L38</f>
        <v>1.24</v>
      </c>
      <c r="N38" s="18">
        <f>H37*I37*J38</f>
        <v>160</v>
      </c>
      <c r="O38" s="138"/>
      <c r="P38" s="138"/>
      <c r="Q38" s="18">
        <f>N38+P37</f>
        <v>198.4</v>
      </c>
      <c r="R38" s="241"/>
      <c r="T38" s="16"/>
    </row>
    <row r="39" spans="1:20" s="1" customFormat="1" ht="82.5" customHeight="1" x14ac:dyDescent="0.25">
      <c r="A39" s="185" t="s">
        <v>37</v>
      </c>
      <c r="B39" s="187"/>
      <c r="C39" s="34" t="s">
        <v>38</v>
      </c>
      <c r="D39" s="34" t="s">
        <v>33</v>
      </c>
      <c r="E39" s="34" t="s">
        <v>39</v>
      </c>
      <c r="F39" s="34"/>
      <c r="G39" s="34"/>
      <c r="H39" s="34"/>
      <c r="I39" s="34"/>
      <c r="J39" s="35"/>
      <c r="K39" s="35" t="s">
        <v>40</v>
      </c>
      <c r="L39" s="35"/>
      <c r="M39" s="35"/>
      <c r="N39" s="35">
        <f>N35+N36+N37+N38</f>
        <v>2240</v>
      </c>
      <c r="O39" s="35">
        <f>O35+O36+O37+O38</f>
        <v>260</v>
      </c>
      <c r="P39" s="35">
        <f>P35+P36+P37+P38</f>
        <v>57.599999999999994</v>
      </c>
      <c r="Q39" s="35">
        <f>Q35+Q36+Q37+Q38</f>
        <v>2557.6000000000004</v>
      </c>
      <c r="R39" s="36">
        <f>R35+R37</f>
        <v>2557.6000000000004</v>
      </c>
    </row>
    <row r="40" spans="1:20" ht="75" customHeight="1" x14ac:dyDescent="0.25">
      <c r="A40" s="230" t="s">
        <v>31</v>
      </c>
      <c r="B40" s="231" t="s">
        <v>22</v>
      </c>
      <c r="C40" s="135" t="s">
        <v>23</v>
      </c>
      <c r="D40" s="135" t="s">
        <v>41</v>
      </c>
      <c r="E40" s="135" t="s">
        <v>42</v>
      </c>
      <c r="F40" s="213" t="s">
        <v>25</v>
      </c>
      <c r="G40" s="135" t="s">
        <v>35</v>
      </c>
      <c r="H40" s="163">
        <v>80</v>
      </c>
      <c r="I40" s="163">
        <v>3</v>
      </c>
      <c r="J40" s="17">
        <v>4.5</v>
      </c>
      <c r="K40" s="31">
        <f>J40*0.13</f>
        <v>0.58499999999999996</v>
      </c>
      <c r="L40" s="31"/>
      <c r="M40" s="17">
        <f>J40+K40</f>
        <v>5.085</v>
      </c>
      <c r="N40" s="17">
        <f>H40*I40*J40</f>
        <v>1080</v>
      </c>
      <c r="O40" s="137">
        <f>H40*I40*K40</f>
        <v>140.39999999999998</v>
      </c>
      <c r="P40" s="137">
        <f>H40*I40*L41</f>
        <v>28.799999999999997</v>
      </c>
      <c r="Q40" s="17">
        <f>N40+O40</f>
        <v>1220.4000000000001</v>
      </c>
      <c r="R40" s="229">
        <f>Q40+Q41</f>
        <v>1369.2</v>
      </c>
      <c r="S40" s="37"/>
    </row>
    <row r="41" spans="1:20" ht="51" customHeight="1" x14ac:dyDescent="0.25">
      <c r="A41" s="230"/>
      <c r="B41" s="231"/>
      <c r="C41" s="135"/>
      <c r="D41" s="135"/>
      <c r="E41" s="135"/>
      <c r="F41" s="213"/>
      <c r="G41" s="135"/>
      <c r="H41" s="163"/>
      <c r="I41" s="163"/>
      <c r="J41" s="17">
        <v>0.5</v>
      </c>
      <c r="K41" s="31"/>
      <c r="L41" s="31">
        <f>J41*0.24</f>
        <v>0.12</v>
      </c>
      <c r="M41" s="32">
        <f>J41+L41</f>
        <v>0.62</v>
      </c>
      <c r="N41" s="17">
        <f>H40*I40*J41</f>
        <v>120</v>
      </c>
      <c r="O41" s="138"/>
      <c r="P41" s="138"/>
      <c r="Q41" s="17">
        <f>N41+P40</f>
        <v>148.80000000000001</v>
      </c>
      <c r="R41" s="229"/>
      <c r="S41" s="16"/>
    </row>
    <row r="42" spans="1:20" ht="75" customHeight="1" x14ac:dyDescent="0.25">
      <c r="A42" s="230"/>
      <c r="B42" s="231"/>
      <c r="C42" s="135"/>
      <c r="D42" s="135"/>
      <c r="E42" s="135"/>
      <c r="F42" s="213" t="s">
        <v>43</v>
      </c>
      <c r="G42" s="135" t="s">
        <v>35</v>
      </c>
      <c r="H42" s="163">
        <v>80</v>
      </c>
      <c r="I42" s="163">
        <v>3</v>
      </c>
      <c r="J42" s="17">
        <v>8</v>
      </c>
      <c r="K42" s="17">
        <f>J42*0.13</f>
        <v>1.04</v>
      </c>
      <c r="L42" s="17"/>
      <c r="M42" s="17">
        <f>J42+K42</f>
        <v>9.0399999999999991</v>
      </c>
      <c r="N42" s="17">
        <f>H42*I42*J42</f>
        <v>1920</v>
      </c>
      <c r="O42" s="137">
        <f>H42*I42*K42</f>
        <v>249.60000000000002</v>
      </c>
      <c r="P42" s="137">
        <f>H42*I42*L43</f>
        <v>57.599999999999994</v>
      </c>
      <c r="Q42" s="18">
        <f>N42+O42</f>
        <v>2169.6</v>
      </c>
      <c r="R42" s="229">
        <f>Q42+Q43</f>
        <v>2467.1999999999998</v>
      </c>
    </row>
    <row r="43" spans="1:20" ht="139.5" customHeight="1" x14ac:dyDescent="0.25">
      <c r="A43" s="230"/>
      <c r="B43" s="231"/>
      <c r="C43" s="135"/>
      <c r="D43" s="135"/>
      <c r="E43" s="135"/>
      <c r="F43" s="213"/>
      <c r="G43" s="135"/>
      <c r="H43" s="163"/>
      <c r="I43" s="163"/>
      <c r="J43" s="17">
        <v>1</v>
      </c>
      <c r="K43" s="38"/>
      <c r="L43" s="18">
        <f>J43*0.24</f>
        <v>0.24</v>
      </c>
      <c r="M43" s="32">
        <f>J43+L43</f>
        <v>1.24</v>
      </c>
      <c r="N43" s="17">
        <f>H42*I42*J43</f>
        <v>240</v>
      </c>
      <c r="O43" s="138"/>
      <c r="P43" s="138"/>
      <c r="Q43" s="18">
        <f>N43+P42</f>
        <v>297.60000000000002</v>
      </c>
      <c r="R43" s="229"/>
    </row>
    <row r="44" spans="1:20" ht="36" customHeight="1" x14ac:dyDescent="0.25">
      <c r="A44" s="39" t="s">
        <v>37</v>
      </c>
      <c r="B44" s="40"/>
      <c r="C44" s="20" t="s">
        <v>23</v>
      </c>
      <c r="D44" s="20" t="s">
        <v>44</v>
      </c>
      <c r="E44" s="41" t="s">
        <v>42</v>
      </c>
      <c r="F44" s="20"/>
      <c r="G44" s="34"/>
      <c r="H44" s="42"/>
      <c r="I44" s="42"/>
      <c r="J44" s="42"/>
      <c r="K44" s="42"/>
      <c r="L44" s="42"/>
      <c r="M44" s="42"/>
      <c r="N44" s="43">
        <f>N40+N41+N42+N43</f>
        <v>3360</v>
      </c>
      <c r="O44" s="43">
        <f>O40+O41+O42+O43</f>
        <v>390</v>
      </c>
      <c r="P44" s="43">
        <f>P40+P41+P42+P43</f>
        <v>86.399999999999991</v>
      </c>
      <c r="Q44" s="43">
        <f>Q40+Q41+Q42+Q43</f>
        <v>3836.4</v>
      </c>
      <c r="R44" s="44">
        <f>R40+R42</f>
        <v>3836.3999999999996</v>
      </c>
    </row>
    <row r="45" spans="1:20" ht="70.5" customHeight="1" x14ac:dyDescent="0.25">
      <c r="A45" s="206" t="s">
        <v>31</v>
      </c>
      <c r="B45" s="226" t="s">
        <v>22</v>
      </c>
      <c r="C45" s="131" t="s">
        <v>45</v>
      </c>
      <c r="D45" s="131" t="s">
        <v>46</v>
      </c>
      <c r="E45" s="131"/>
      <c r="F45" s="213" t="s">
        <v>25</v>
      </c>
      <c r="G45" s="135" t="s">
        <v>35</v>
      </c>
      <c r="H45" s="161">
        <v>80</v>
      </c>
      <c r="I45" s="161">
        <v>2</v>
      </c>
      <c r="J45" s="17">
        <v>4.5</v>
      </c>
      <c r="K45" s="31">
        <f>J45*0.13</f>
        <v>0.58499999999999996</v>
      </c>
      <c r="L45" s="31"/>
      <c r="M45" s="17">
        <f>J45+K45</f>
        <v>5.085</v>
      </c>
      <c r="N45" s="18">
        <f>H45*I45*J45</f>
        <v>720</v>
      </c>
      <c r="O45" s="137">
        <f>H45*I45*K45</f>
        <v>93.6</v>
      </c>
      <c r="P45" s="137">
        <f>H45*I45*L46</f>
        <v>19.2</v>
      </c>
      <c r="Q45" s="45">
        <f>N45+O45</f>
        <v>813.6</v>
      </c>
      <c r="R45" s="130">
        <f>Q45+Q46</f>
        <v>912.80000000000007</v>
      </c>
    </row>
    <row r="46" spans="1:20" ht="55.5" customHeight="1" x14ac:dyDescent="0.25">
      <c r="A46" s="207"/>
      <c r="B46" s="227"/>
      <c r="C46" s="152"/>
      <c r="D46" s="152"/>
      <c r="E46" s="152"/>
      <c r="F46" s="213"/>
      <c r="G46" s="135"/>
      <c r="H46" s="162"/>
      <c r="I46" s="162"/>
      <c r="J46" s="17">
        <v>0.5</v>
      </c>
      <c r="K46" s="31"/>
      <c r="L46" s="31">
        <f>J46*0.24</f>
        <v>0.12</v>
      </c>
      <c r="M46" s="32">
        <f>J46+L46</f>
        <v>0.62</v>
      </c>
      <c r="N46" s="18">
        <f>H45*I45*J46</f>
        <v>80</v>
      </c>
      <c r="O46" s="138"/>
      <c r="P46" s="138"/>
      <c r="Q46" s="45">
        <f>N46+P45</f>
        <v>99.2</v>
      </c>
      <c r="R46" s="130"/>
    </row>
    <row r="47" spans="1:20" ht="143.25" customHeight="1" x14ac:dyDescent="0.25">
      <c r="A47" s="207"/>
      <c r="B47" s="227"/>
      <c r="C47" s="152"/>
      <c r="D47" s="152"/>
      <c r="E47" s="152"/>
      <c r="F47" s="133" t="s">
        <v>27</v>
      </c>
      <c r="G47" s="131" t="s">
        <v>35</v>
      </c>
      <c r="H47" s="161">
        <v>80</v>
      </c>
      <c r="I47" s="161">
        <v>2</v>
      </c>
      <c r="J47" s="18">
        <v>8</v>
      </c>
      <c r="K47" s="18">
        <f>J47*0.13</f>
        <v>1.04</v>
      </c>
      <c r="L47" s="18"/>
      <c r="M47" s="18">
        <f>J47+K47</f>
        <v>9.0399999999999991</v>
      </c>
      <c r="N47" s="18">
        <f>H47*I47*J47</f>
        <v>1280</v>
      </c>
      <c r="O47" s="137">
        <f>H47*I47*K47</f>
        <v>166.4</v>
      </c>
      <c r="P47" s="137">
        <f>H47*I47*L48</f>
        <v>38.4</v>
      </c>
      <c r="Q47" s="18">
        <f>N47+O47</f>
        <v>1446.4</v>
      </c>
      <c r="R47" s="219">
        <f>Q47+Q48</f>
        <v>1644.8000000000002</v>
      </c>
    </row>
    <row r="48" spans="1:20" ht="48.75" customHeight="1" x14ac:dyDescent="0.25">
      <c r="A48" s="225"/>
      <c r="B48" s="228"/>
      <c r="C48" s="132"/>
      <c r="D48" s="132"/>
      <c r="E48" s="132"/>
      <c r="F48" s="203"/>
      <c r="G48" s="132"/>
      <c r="H48" s="162"/>
      <c r="I48" s="162"/>
      <c r="J48" s="33">
        <v>1</v>
      </c>
      <c r="K48" s="18"/>
      <c r="L48" s="18">
        <f>J48*0.24</f>
        <v>0.24</v>
      </c>
      <c r="M48" s="18">
        <f>J48+L48</f>
        <v>1.24</v>
      </c>
      <c r="N48" s="18">
        <f>H47*I47*J48</f>
        <v>160</v>
      </c>
      <c r="O48" s="138"/>
      <c r="P48" s="138"/>
      <c r="Q48" s="18">
        <f>N48+P47</f>
        <v>198.4</v>
      </c>
      <c r="R48" s="220"/>
    </row>
    <row r="49" spans="1:23" ht="39.75" customHeight="1" x14ac:dyDescent="0.25">
      <c r="A49" s="46" t="s">
        <v>37</v>
      </c>
      <c r="B49" s="47"/>
      <c r="C49" s="48" t="s">
        <v>45</v>
      </c>
      <c r="D49" s="48" t="s">
        <v>46</v>
      </c>
      <c r="E49" s="48"/>
      <c r="F49" s="48"/>
      <c r="G49" s="48"/>
      <c r="H49" s="49"/>
      <c r="I49" s="49"/>
      <c r="J49" s="50"/>
      <c r="K49" s="50"/>
      <c r="L49" s="50"/>
      <c r="M49" s="50"/>
      <c r="N49" s="51">
        <f>N45+N46+N47+N48</f>
        <v>2240</v>
      </c>
      <c r="O49" s="51">
        <f>O45+O46+O47+O48</f>
        <v>260</v>
      </c>
      <c r="P49" s="51">
        <f>P45+P46+P47+P48</f>
        <v>57.599999999999994</v>
      </c>
      <c r="Q49" s="51">
        <f>Q45+Q46+Q47+Q48</f>
        <v>2557.6000000000004</v>
      </c>
      <c r="R49" s="51">
        <f>R45+R46+R47+R48</f>
        <v>2557.6000000000004</v>
      </c>
    </row>
    <row r="50" spans="1:23" ht="42" customHeight="1" x14ac:dyDescent="0.25">
      <c r="A50" s="182" t="s">
        <v>47</v>
      </c>
      <c r="B50" s="183"/>
      <c r="C50" s="183"/>
      <c r="D50" s="183"/>
      <c r="E50" s="183"/>
      <c r="F50" s="183"/>
      <c r="G50" s="183"/>
      <c r="H50" s="183"/>
      <c r="I50" s="183"/>
      <c r="J50" s="183"/>
      <c r="K50" s="183"/>
      <c r="L50" s="183"/>
      <c r="M50" s="52"/>
      <c r="N50" s="53">
        <f>N39+N44+N49</f>
        <v>7840</v>
      </c>
      <c r="O50" s="53">
        <f>O39+O44+O49</f>
        <v>910</v>
      </c>
      <c r="P50" s="53">
        <f>P39+P44+P49</f>
        <v>201.6</v>
      </c>
      <c r="Q50" s="53">
        <f>Q39+Q44+Q49</f>
        <v>8951.6</v>
      </c>
      <c r="R50" s="53">
        <f>R39+R44+R49</f>
        <v>8951.6</v>
      </c>
      <c r="S50" s="16"/>
    </row>
    <row r="51" spans="1:23" s="57" customFormat="1" ht="26.25" customHeight="1" x14ac:dyDescent="0.25">
      <c r="A51" s="54"/>
      <c r="B51" s="54"/>
      <c r="C51" s="54"/>
      <c r="D51" s="54"/>
      <c r="E51" s="54"/>
      <c r="F51" s="54"/>
      <c r="G51" s="55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6"/>
    </row>
    <row r="52" spans="1:23" ht="39" customHeight="1" x14ac:dyDescent="0.25">
      <c r="A52" s="221" t="s">
        <v>48</v>
      </c>
      <c r="B52" s="222"/>
      <c r="C52" s="222"/>
      <c r="D52" s="222"/>
      <c r="E52" s="222"/>
      <c r="F52" s="222"/>
      <c r="G52" s="222"/>
      <c r="H52" s="222"/>
      <c r="I52" s="222"/>
      <c r="J52" s="222"/>
      <c r="K52" s="222"/>
      <c r="L52" s="222"/>
      <c r="M52" s="222"/>
      <c r="N52" s="222"/>
      <c r="O52" s="222"/>
      <c r="P52" s="222"/>
      <c r="Q52" s="222"/>
      <c r="R52" s="222"/>
    </row>
    <row r="53" spans="1:23" ht="39" customHeight="1" x14ac:dyDescent="0.25">
      <c r="A53" s="157" t="s">
        <v>49</v>
      </c>
      <c r="B53" s="157"/>
      <c r="C53" s="157"/>
      <c r="D53" s="157"/>
      <c r="E53" s="157"/>
      <c r="F53" s="157"/>
      <c r="G53" s="157"/>
      <c r="H53" s="157"/>
      <c r="I53" s="157"/>
      <c r="J53" s="157"/>
      <c r="K53" s="157"/>
      <c r="L53" s="157"/>
      <c r="M53" s="157"/>
      <c r="N53" s="157"/>
      <c r="O53" s="157"/>
      <c r="P53" s="157"/>
      <c r="Q53" s="157"/>
      <c r="R53" s="157"/>
    </row>
    <row r="54" spans="1:23" ht="77.25" customHeight="1" x14ac:dyDescent="0.25">
      <c r="A54" s="6" t="s">
        <v>3</v>
      </c>
      <c r="B54" s="6" t="s">
        <v>4</v>
      </c>
      <c r="C54" s="7" t="s">
        <v>5</v>
      </c>
      <c r="D54" s="7" t="s">
        <v>6</v>
      </c>
      <c r="E54" s="7" t="s">
        <v>7</v>
      </c>
      <c r="F54" s="7" t="s">
        <v>8</v>
      </c>
      <c r="G54" s="7" t="s">
        <v>9</v>
      </c>
      <c r="H54" s="8" t="s">
        <v>10</v>
      </c>
      <c r="I54" s="8" t="s">
        <v>11</v>
      </c>
      <c r="J54" s="9" t="s">
        <v>12</v>
      </c>
      <c r="K54" s="9" t="s">
        <v>13</v>
      </c>
      <c r="L54" s="9" t="s">
        <v>14</v>
      </c>
      <c r="M54" s="9" t="s">
        <v>15</v>
      </c>
      <c r="N54" s="9" t="s">
        <v>16</v>
      </c>
      <c r="O54" s="9" t="s">
        <v>17</v>
      </c>
      <c r="P54" s="9" t="s">
        <v>18</v>
      </c>
      <c r="Q54" s="9" t="s">
        <v>19</v>
      </c>
      <c r="R54" s="10" t="s">
        <v>20</v>
      </c>
    </row>
    <row r="55" spans="1:23" ht="67.5" customHeight="1" x14ac:dyDescent="0.25">
      <c r="A55" s="223" t="s">
        <v>50</v>
      </c>
      <c r="B55" s="176">
        <v>15</v>
      </c>
      <c r="C55" s="131" t="s">
        <v>51</v>
      </c>
      <c r="D55" s="131" t="s">
        <v>52</v>
      </c>
      <c r="E55" s="58" t="s">
        <v>53</v>
      </c>
      <c r="F55" s="59" t="s">
        <v>54</v>
      </c>
      <c r="G55" s="60" t="s">
        <v>55</v>
      </c>
      <c r="H55" s="19">
        <v>70</v>
      </c>
      <c r="I55" s="19">
        <v>1</v>
      </c>
      <c r="J55" s="18">
        <v>3</v>
      </c>
      <c r="K55" s="18">
        <f>J55*0.13</f>
        <v>0.39</v>
      </c>
      <c r="L55" s="58"/>
      <c r="M55" s="18">
        <f>J55+K55</f>
        <v>3.39</v>
      </c>
      <c r="N55" s="18">
        <f>H55*I55*J55</f>
        <v>210</v>
      </c>
      <c r="O55" s="18">
        <f>H55*I55*K55</f>
        <v>27.3</v>
      </c>
      <c r="P55" s="18"/>
      <c r="Q55" s="18">
        <f>H55*I55*M55</f>
        <v>237.3</v>
      </c>
      <c r="R55" s="61">
        <f>Q55</f>
        <v>237.3</v>
      </c>
      <c r="S55" s="16"/>
    </row>
    <row r="56" spans="1:23" ht="83.25" customHeight="1" x14ac:dyDescent="0.25">
      <c r="A56" s="224"/>
      <c r="B56" s="177"/>
      <c r="C56" s="152"/>
      <c r="D56" s="152"/>
      <c r="E56" s="58" t="s">
        <v>56</v>
      </c>
      <c r="F56" s="62" t="s">
        <v>57</v>
      </c>
      <c r="G56" s="60" t="s">
        <v>55</v>
      </c>
      <c r="H56" s="19">
        <v>70</v>
      </c>
      <c r="I56" s="19">
        <v>1</v>
      </c>
      <c r="J56" s="18">
        <v>3</v>
      </c>
      <c r="K56" s="18">
        <f t="shared" ref="K56:K57" si="0">J56*0.13</f>
        <v>0.39</v>
      </c>
      <c r="L56" s="58"/>
      <c r="M56" s="18">
        <f>J56+K56</f>
        <v>3.39</v>
      </c>
      <c r="N56" s="18">
        <f>H56*I56*J56</f>
        <v>210</v>
      </c>
      <c r="O56" s="18">
        <f>H56*I56*K56</f>
        <v>27.3</v>
      </c>
      <c r="P56" s="18"/>
      <c r="Q56" s="18">
        <f>H56*I56*M56</f>
        <v>237.3</v>
      </c>
      <c r="R56" s="61">
        <f>Q56</f>
        <v>237.3</v>
      </c>
      <c r="S56" s="16"/>
    </row>
    <row r="57" spans="1:23" ht="71.25" customHeight="1" x14ac:dyDescent="0.25">
      <c r="A57" s="224"/>
      <c r="B57" s="177"/>
      <c r="C57" s="152"/>
      <c r="D57" s="152"/>
      <c r="E57" s="63" t="s">
        <v>58</v>
      </c>
      <c r="F57" s="62" t="s">
        <v>57</v>
      </c>
      <c r="G57" s="60" t="s">
        <v>55</v>
      </c>
      <c r="H57" s="19">
        <v>70</v>
      </c>
      <c r="I57" s="64">
        <v>1</v>
      </c>
      <c r="J57" s="18">
        <v>3</v>
      </c>
      <c r="K57" s="18">
        <f t="shared" si="0"/>
        <v>0.39</v>
      </c>
      <c r="L57" s="58"/>
      <c r="M57" s="18">
        <f>J57+K57</f>
        <v>3.39</v>
      </c>
      <c r="N57" s="18">
        <f>H57*I57*J57</f>
        <v>210</v>
      </c>
      <c r="O57" s="18">
        <f>H57*I57*K57</f>
        <v>27.3</v>
      </c>
      <c r="P57" s="18"/>
      <c r="Q57" s="18">
        <f>H57*I57*M57</f>
        <v>237.3</v>
      </c>
      <c r="R57" s="61">
        <f>Q57</f>
        <v>237.3</v>
      </c>
    </row>
    <row r="58" spans="1:23" ht="234.75" customHeight="1" x14ac:dyDescent="0.25">
      <c r="A58" s="224"/>
      <c r="B58" s="177"/>
      <c r="C58" s="152"/>
      <c r="D58" s="152"/>
      <c r="E58" s="131" t="s">
        <v>59</v>
      </c>
      <c r="F58" s="159" t="s">
        <v>60</v>
      </c>
      <c r="G58" s="131" t="s">
        <v>55</v>
      </c>
      <c r="H58" s="161">
        <v>30</v>
      </c>
      <c r="I58" s="161">
        <v>1</v>
      </c>
      <c r="J58" s="18">
        <v>9</v>
      </c>
      <c r="K58" s="18">
        <f>J58*0.13</f>
        <v>1.17</v>
      </c>
      <c r="L58" s="58"/>
      <c r="M58" s="18">
        <f>J58+K58</f>
        <v>10.17</v>
      </c>
      <c r="N58" s="18">
        <f>H58*I58*J58</f>
        <v>270</v>
      </c>
      <c r="O58" s="139">
        <f>H58*I58*K58</f>
        <v>35.099999999999994</v>
      </c>
      <c r="P58" s="139">
        <f>H58*I58*L59</f>
        <v>7.1999999999999993</v>
      </c>
      <c r="Q58" s="18">
        <f>H58*I58*M58</f>
        <v>305.10000000000002</v>
      </c>
      <c r="R58" s="201">
        <f>Q58+Q59</f>
        <v>342.3</v>
      </c>
    </row>
    <row r="59" spans="1:23" ht="36" customHeight="1" x14ac:dyDescent="0.25">
      <c r="A59" s="224"/>
      <c r="B59" s="177"/>
      <c r="C59" s="152"/>
      <c r="D59" s="152"/>
      <c r="E59" s="132"/>
      <c r="F59" s="160"/>
      <c r="G59" s="132"/>
      <c r="H59" s="162"/>
      <c r="I59" s="162"/>
      <c r="J59" s="18">
        <v>1</v>
      </c>
      <c r="K59" s="18"/>
      <c r="L59" s="18">
        <f>J59*0.24</f>
        <v>0.24</v>
      </c>
      <c r="M59" s="18">
        <f>J59+L59</f>
        <v>1.24</v>
      </c>
      <c r="N59" s="18">
        <f>H58*I58*J59</f>
        <v>30</v>
      </c>
      <c r="O59" s="140"/>
      <c r="P59" s="140"/>
      <c r="Q59" s="18">
        <f>H58*I58*M59</f>
        <v>37.200000000000003</v>
      </c>
      <c r="R59" s="202"/>
    </row>
    <row r="60" spans="1:23" ht="77.25" customHeight="1" x14ac:dyDescent="0.25">
      <c r="A60" s="224"/>
      <c r="B60" s="177"/>
      <c r="C60" s="152"/>
      <c r="D60" s="152"/>
      <c r="E60" s="131" t="s">
        <v>61</v>
      </c>
      <c r="F60" s="159" t="s">
        <v>60</v>
      </c>
      <c r="G60" s="131" t="s">
        <v>55</v>
      </c>
      <c r="H60" s="161">
        <v>30</v>
      </c>
      <c r="I60" s="161">
        <v>1</v>
      </c>
      <c r="J60" s="18">
        <v>9</v>
      </c>
      <c r="K60" s="18">
        <f>J60*0.13</f>
        <v>1.17</v>
      </c>
      <c r="L60" s="58"/>
      <c r="M60" s="18">
        <f>J60+K60</f>
        <v>10.17</v>
      </c>
      <c r="N60" s="18">
        <f>H60*I60*J60</f>
        <v>270</v>
      </c>
      <c r="O60" s="139">
        <f>H60*I60*K60</f>
        <v>35.099999999999994</v>
      </c>
      <c r="P60" s="139">
        <f>H60*I60*L61</f>
        <v>7.1999999999999993</v>
      </c>
      <c r="Q60" s="18">
        <f>H60*I60*M60</f>
        <v>305.10000000000002</v>
      </c>
      <c r="R60" s="201">
        <f>Q60+Q61</f>
        <v>342.3</v>
      </c>
      <c r="S60" s="16"/>
      <c r="T60" s="16"/>
      <c r="U60" s="16"/>
      <c r="V60" s="16"/>
    </row>
    <row r="61" spans="1:23" ht="153.75" customHeight="1" x14ac:dyDescent="0.25">
      <c r="A61" s="224"/>
      <c r="B61" s="177"/>
      <c r="C61" s="152"/>
      <c r="D61" s="152"/>
      <c r="E61" s="132"/>
      <c r="F61" s="160"/>
      <c r="G61" s="132"/>
      <c r="H61" s="162"/>
      <c r="I61" s="162"/>
      <c r="J61" s="18">
        <v>1</v>
      </c>
      <c r="K61" s="18"/>
      <c r="L61" s="18">
        <f>J61*0.24</f>
        <v>0.24</v>
      </c>
      <c r="M61" s="18">
        <f>J61+L61</f>
        <v>1.24</v>
      </c>
      <c r="N61" s="18">
        <f>H60*I60*J61</f>
        <v>30</v>
      </c>
      <c r="O61" s="140"/>
      <c r="P61" s="140"/>
      <c r="Q61" s="18">
        <f>H60*I60*M61</f>
        <v>37.200000000000003</v>
      </c>
      <c r="R61" s="202"/>
      <c r="S61" s="16"/>
      <c r="T61" s="16"/>
      <c r="U61" s="16"/>
      <c r="V61" s="16"/>
      <c r="W61" s="16"/>
    </row>
    <row r="62" spans="1:23" ht="135" customHeight="1" x14ac:dyDescent="0.25">
      <c r="A62" s="224"/>
      <c r="B62" s="177"/>
      <c r="C62" s="152"/>
      <c r="D62" s="152"/>
      <c r="E62" s="131" t="s">
        <v>62</v>
      </c>
      <c r="F62" s="216" t="s">
        <v>63</v>
      </c>
      <c r="G62" s="131" t="s">
        <v>55</v>
      </c>
      <c r="H62" s="161">
        <v>30</v>
      </c>
      <c r="I62" s="161">
        <v>1</v>
      </c>
      <c r="J62" s="18">
        <v>9</v>
      </c>
      <c r="K62" s="18">
        <f>J62*0.13</f>
        <v>1.17</v>
      </c>
      <c r="L62" s="58"/>
      <c r="M62" s="18">
        <f>J62+K62</f>
        <v>10.17</v>
      </c>
      <c r="N62" s="18">
        <f>H62*I62*J62</f>
        <v>270</v>
      </c>
      <c r="O62" s="139">
        <f>H62*I62*K62</f>
        <v>35.099999999999994</v>
      </c>
      <c r="P62" s="139">
        <f>H62*I62*L63</f>
        <v>7.1999999999999993</v>
      </c>
      <c r="Q62" s="18">
        <f>H62*I62*M62</f>
        <v>305.10000000000002</v>
      </c>
      <c r="R62" s="201">
        <f>Q62+Q63</f>
        <v>342.3</v>
      </c>
    </row>
    <row r="63" spans="1:23" ht="96" customHeight="1" x14ac:dyDescent="0.25">
      <c r="A63" s="224"/>
      <c r="B63" s="177"/>
      <c r="C63" s="152"/>
      <c r="D63" s="152"/>
      <c r="E63" s="132"/>
      <c r="F63" s="160"/>
      <c r="G63" s="132"/>
      <c r="H63" s="162"/>
      <c r="I63" s="162"/>
      <c r="J63" s="18">
        <v>1</v>
      </c>
      <c r="K63" s="18"/>
      <c r="L63" s="18">
        <f>J63*0.24</f>
        <v>0.24</v>
      </c>
      <c r="M63" s="18">
        <f>J63+L63</f>
        <v>1.24</v>
      </c>
      <c r="N63" s="18">
        <f>H62*I62*J63</f>
        <v>30</v>
      </c>
      <c r="O63" s="140"/>
      <c r="P63" s="140"/>
      <c r="Q63" s="18">
        <f>H62*I62*M63</f>
        <v>37.200000000000003</v>
      </c>
      <c r="R63" s="202"/>
    </row>
    <row r="64" spans="1:23" ht="147.75" customHeight="1" x14ac:dyDescent="0.25">
      <c r="A64" s="224"/>
      <c r="B64" s="177"/>
      <c r="C64" s="152"/>
      <c r="D64" s="152"/>
      <c r="E64" s="131" t="s">
        <v>64</v>
      </c>
      <c r="F64" s="216" t="s">
        <v>63</v>
      </c>
      <c r="G64" s="131" t="s">
        <v>55</v>
      </c>
      <c r="H64" s="161">
        <v>30</v>
      </c>
      <c r="I64" s="161">
        <v>1</v>
      </c>
      <c r="J64" s="18">
        <v>9</v>
      </c>
      <c r="K64" s="18">
        <f>J64*0.13</f>
        <v>1.17</v>
      </c>
      <c r="L64" s="58"/>
      <c r="M64" s="18">
        <f>J64+K64</f>
        <v>10.17</v>
      </c>
      <c r="N64" s="18">
        <f>H64*I64*J64</f>
        <v>270</v>
      </c>
      <c r="O64" s="139">
        <f>H64*I64*K64</f>
        <v>35.099999999999994</v>
      </c>
      <c r="P64" s="139">
        <f>H64*I64*L65</f>
        <v>7.1999999999999993</v>
      </c>
      <c r="Q64" s="18">
        <f>H64*I64*M64</f>
        <v>305.10000000000002</v>
      </c>
      <c r="R64" s="201">
        <f>Q64+Q65</f>
        <v>342.3</v>
      </c>
    </row>
    <row r="65" spans="1:19" ht="89.25" customHeight="1" x14ac:dyDescent="0.25">
      <c r="A65" s="224"/>
      <c r="B65" s="177"/>
      <c r="C65" s="152"/>
      <c r="D65" s="152"/>
      <c r="E65" s="132"/>
      <c r="F65" s="160"/>
      <c r="G65" s="132"/>
      <c r="H65" s="162"/>
      <c r="I65" s="162"/>
      <c r="J65" s="18">
        <v>1</v>
      </c>
      <c r="K65" s="18"/>
      <c r="L65" s="18">
        <f>J65*0.24</f>
        <v>0.24</v>
      </c>
      <c r="M65" s="18">
        <f>J65+L65</f>
        <v>1.24</v>
      </c>
      <c r="N65" s="18">
        <f>H64*I64*J65</f>
        <v>30</v>
      </c>
      <c r="O65" s="140"/>
      <c r="P65" s="140"/>
      <c r="Q65" s="18">
        <f>H64*I64*M65</f>
        <v>37.200000000000003</v>
      </c>
      <c r="R65" s="202"/>
    </row>
    <row r="66" spans="1:19" ht="123" customHeight="1" x14ac:dyDescent="0.25">
      <c r="A66" s="224"/>
      <c r="B66" s="177"/>
      <c r="C66" s="152"/>
      <c r="D66" s="152"/>
      <c r="E66" s="217" t="s">
        <v>65</v>
      </c>
      <c r="F66" s="216" t="s">
        <v>63</v>
      </c>
      <c r="G66" s="131" t="s">
        <v>55</v>
      </c>
      <c r="H66" s="161">
        <v>30</v>
      </c>
      <c r="I66" s="214">
        <v>1</v>
      </c>
      <c r="J66" s="18">
        <v>9</v>
      </c>
      <c r="K66" s="18">
        <f>J66*0.13</f>
        <v>1.17</v>
      </c>
      <c r="L66" s="58"/>
      <c r="M66" s="18">
        <f>J66+K66</f>
        <v>10.17</v>
      </c>
      <c r="N66" s="18">
        <f>H66*I66*J66</f>
        <v>270</v>
      </c>
      <c r="O66" s="139">
        <f>H66*I66*K66</f>
        <v>35.099999999999994</v>
      </c>
      <c r="P66" s="139">
        <f>H66*I66*L67</f>
        <v>7.1999999999999993</v>
      </c>
      <c r="Q66" s="18">
        <f>N66+O66</f>
        <v>305.10000000000002</v>
      </c>
      <c r="R66" s="201">
        <f>Q66+Q67</f>
        <v>342.3</v>
      </c>
    </row>
    <row r="67" spans="1:19" ht="95.25" customHeight="1" x14ac:dyDescent="0.25">
      <c r="A67" s="224"/>
      <c r="B67" s="177"/>
      <c r="C67" s="152"/>
      <c r="D67" s="152"/>
      <c r="E67" s="218"/>
      <c r="F67" s="160"/>
      <c r="G67" s="132"/>
      <c r="H67" s="162"/>
      <c r="I67" s="215"/>
      <c r="J67" s="18">
        <v>1</v>
      </c>
      <c r="K67" s="18"/>
      <c r="L67" s="18">
        <f>J67*0.24</f>
        <v>0.24</v>
      </c>
      <c r="M67" s="18">
        <f>J67+L67</f>
        <v>1.24</v>
      </c>
      <c r="N67" s="18">
        <f>H66*I66*J67</f>
        <v>30</v>
      </c>
      <c r="O67" s="140"/>
      <c r="P67" s="140"/>
      <c r="Q67" s="18">
        <f>N67+P66</f>
        <v>37.200000000000003</v>
      </c>
      <c r="R67" s="202"/>
    </row>
    <row r="68" spans="1:19" ht="111" customHeight="1" x14ac:dyDescent="0.25">
      <c r="A68" s="224"/>
      <c r="B68" s="177"/>
      <c r="C68" s="152"/>
      <c r="D68" s="152"/>
      <c r="E68" s="131" t="s">
        <v>66</v>
      </c>
      <c r="F68" s="216" t="s">
        <v>63</v>
      </c>
      <c r="G68" s="131" t="s">
        <v>55</v>
      </c>
      <c r="H68" s="161">
        <v>30</v>
      </c>
      <c r="I68" s="214">
        <v>1</v>
      </c>
      <c r="J68" s="18">
        <v>9</v>
      </c>
      <c r="K68" s="18">
        <f>J68*0.13</f>
        <v>1.17</v>
      </c>
      <c r="L68" s="58"/>
      <c r="M68" s="18">
        <f>J68+K68</f>
        <v>10.17</v>
      </c>
      <c r="N68" s="18">
        <f>H68*I68*J68</f>
        <v>270</v>
      </c>
      <c r="O68" s="139">
        <f>H68*I68*K68</f>
        <v>35.099999999999994</v>
      </c>
      <c r="P68" s="139">
        <f>H68*I68*L69</f>
        <v>7.1999999999999993</v>
      </c>
      <c r="Q68" s="18">
        <f>H68*I68*M68</f>
        <v>305.10000000000002</v>
      </c>
      <c r="R68" s="201">
        <f>Q68+Q69</f>
        <v>342.3</v>
      </c>
    </row>
    <row r="69" spans="1:19" ht="118.5" customHeight="1" x14ac:dyDescent="0.25">
      <c r="A69" s="224"/>
      <c r="B69" s="177"/>
      <c r="C69" s="152"/>
      <c r="D69" s="152"/>
      <c r="E69" s="132"/>
      <c r="F69" s="160"/>
      <c r="G69" s="132"/>
      <c r="H69" s="162"/>
      <c r="I69" s="215"/>
      <c r="J69" s="18">
        <v>1</v>
      </c>
      <c r="K69" s="18"/>
      <c r="L69" s="18">
        <f>J69*0.24</f>
        <v>0.24</v>
      </c>
      <c r="M69" s="18">
        <f>J69+L69</f>
        <v>1.24</v>
      </c>
      <c r="N69" s="18">
        <f>H68*I68*J69</f>
        <v>30</v>
      </c>
      <c r="O69" s="140"/>
      <c r="P69" s="140"/>
      <c r="Q69" s="18">
        <f>H68*I68*M69</f>
        <v>37.200000000000003</v>
      </c>
      <c r="R69" s="202"/>
    </row>
    <row r="70" spans="1:19" ht="79.5" customHeight="1" x14ac:dyDescent="0.25">
      <c r="A70" s="224"/>
      <c r="B70" s="177"/>
      <c r="C70" s="152"/>
      <c r="D70" s="152"/>
      <c r="E70" s="131" t="s">
        <v>67</v>
      </c>
      <c r="F70" s="213" t="s">
        <v>25</v>
      </c>
      <c r="G70" s="131" t="s">
        <v>55</v>
      </c>
      <c r="H70" s="161">
        <v>30</v>
      </c>
      <c r="I70" s="214">
        <v>4</v>
      </c>
      <c r="J70" s="18">
        <v>4.5</v>
      </c>
      <c r="K70" s="31">
        <f>J70*0.13</f>
        <v>0.58499999999999996</v>
      </c>
      <c r="L70" s="31"/>
      <c r="M70" s="17">
        <f>J70+K70</f>
        <v>5.085</v>
      </c>
      <c r="N70" s="18">
        <f>H70*I70*J70</f>
        <v>540</v>
      </c>
      <c r="O70" s="137">
        <f>H70*I70*K70</f>
        <v>70.199999999999989</v>
      </c>
      <c r="P70" s="139">
        <f>H70*I70*L71</f>
        <v>14.399999999999999</v>
      </c>
      <c r="Q70" s="18">
        <f>H70*I70*M70</f>
        <v>610.20000000000005</v>
      </c>
      <c r="R70" s="201">
        <f>Q70+Q71</f>
        <v>684.6</v>
      </c>
    </row>
    <row r="71" spans="1:19" ht="40.5" customHeight="1" x14ac:dyDescent="0.25">
      <c r="A71" s="224"/>
      <c r="B71" s="177"/>
      <c r="C71" s="152"/>
      <c r="D71" s="152"/>
      <c r="E71" s="132"/>
      <c r="F71" s="213"/>
      <c r="G71" s="132"/>
      <c r="H71" s="162"/>
      <c r="I71" s="215"/>
      <c r="J71" s="18">
        <v>0.5</v>
      </c>
      <c r="K71" s="31"/>
      <c r="L71" s="31">
        <f>J71*0.24</f>
        <v>0.12</v>
      </c>
      <c r="M71" s="32">
        <f>J71+L71</f>
        <v>0.62</v>
      </c>
      <c r="N71" s="18">
        <f>H70*I70*J71</f>
        <v>60</v>
      </c>
      <c r="O71" s="138"/>
      <c r="P71" s="140"/>
      <c r="Q71" s="18">
        <f>H70*I70*M71</f>
        <v>74.400000000000006</v>
      </c>
      <c r="R71" s="202"/>
      <c r="S71" s="16"/>
    </row>
    <row r="72" spans="1:19" x14ac:dyDescent="0.25">
      <c r="A72" s="146" t="s">
        <v>68</v>
      </c>
      <c r="B72" s="147"/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8"/>
      <c r="N72" s="43">
        <f>N55+N56+N57+N58+N59+N60+N61+N62+N63+N64+N65+N66+N67+N68+N69+N70+N71</f>
        <v>3030</v>
      </c>
      <c r="O72" s="43">
        <f>O55+O56+O57+O58+O59+O60+O61+O62+O63+O64+O65+O66+O67+O68+O69+O70+O71</f>
        <v>362.7</v>
      </c>
      <c r="P72" s="43">
        <f>P55+P56+P57+P58+P59+P60+P61+P62+P63+P64+P65+P66+P67+P68+P69+P70+P71</f>
        <v>57.6</v>
      </c>
      <c r="Q72" s="43">
        <f>Q55+Q56+Q57+Q58+Q59+Q60+Q61+Q62+Q63+Q64+Q65+Q66+Q67+Q68+Q69+Q70+Q71</f>
        <v>3450.2999999999997</v>
      </c>
      <c r="R72" s="43">
        <f>R55+R56+R57+R58+R59+R60+R61+R62+R63+R64+R65+R66+R67+R68+R69+R70+R71</f>
        <v>3450.3</v>
      </c>
    </row>
    <row r="73" spans="1:19" ht="21" customHeight="1" x14ac:dyDescent="0.25">
      <c r="A73" s="204"/>
      <c r="B73" s="204"/>
      <c r="C73" s="204"/>
      <c r="D73" s="204"/>
      <c r="E73" s="204"/>
      <c r="F73" s="204"/>
      <c r="G73" s="204"/>
      <c r="H73" s="204"/>
      <c r="I73" s="204"/>
      <c r="J73" s="204"/>
      <c r="K73" s="204"/>
      <c r="L73" s="204"/>
      <c r="M73" s="204"/>
      <c r="N73" s="204"/>
      <c r="O73" s="204"/>
      <c r="P73" s="204"/>
      <c r="Q73" s="204"/>
      <c r="R73" s="205"/>
    </row>
    <row r="74" spans="1:19" x14ac:dyDescent="0.25">
      <c r="A74" s="146" t="s">
        <v>69</v>
      </c>
      <c r="B74" s="147"/>
      <c r="C74" s="147"/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47"/>
      <c r="R74" s="148"/>
    </row>
    <row r="75" spans="1:19" ht="18.75" customHeight="1" x14ac:dyDescent="0.25">
      <c r="A75" s="156" t="s">
        <v>70</v>
      </c>
      <c r="B75" s="157"/>
      <c r="C75" s="157"/>
      <c r="D75" s="157"/>
      <c r="E75" s="157"/>
      <c r="F75" s="157"/>
      <c r="G75" s="157"/>
      <c r="H75" s="157"/>
      <c r="I75" s="157"/>
      <c r="J75" s="157"/>
      <c r="K75" s="157"/>
      <c r="L75" s="157"/>
      <c r="M75" s="157"/>
      <c r="N75" s="157"/>
      <c r="O75" s="157"/>
      <c r="P75" s="157"/>
      <c r="Q75" s="157"/>
      <c r="R75" s="158"/>
    </row>
    <row r="76" spans="1:19" ht="77.25" customHeight="1" x14ac:dyDescent="0.25">
      <c r="A76" s="6" t="s">
        <v>4</v>
      </c>
      <c r="B76" s="6" t="s">
        <v>4</v>
      </c>
      <c r="C76" s="7" t="s">
        <v>5</v>
      </c>
      <c r="D76" s="7" t="s">
        <v>6</v>
      </c>
      <c r="E76" s="7" t="s">
        <v>7</v>
      </c>
      <c r="F76" s="7" t="s">
        <v>8</v>
      </c>
      <c r="G76" s="7" t="s">
        <v>9</v>
      </c>
      <c r="H76" s="8" t="s">
        <v>10</v>
      </c>
      <c r="I76" s="8" t="s">
        <v>11</v>
      </c>
      <c r="J76" s="9" t="s">
        <v>12</v>
      </c>
      <c r="K76" s="9" t="s">
        <v>13</v>
      </c>
      <c r="L76" s="9" t="s">
        <v>14</v>
      </c>
      <c r="M76" s="9" t="s">
        <v>15</v>
      </c>
      <c r="N76" s="9" t="s">
        <v>16</v>
      </c>
      <c r="O76" s="9" t="s">
        <v>17</v>
      </c>
      <c r="P76" s="9" t="s">
        <v>18</v>
      </c>
      <c r="Q76" s="9" t="s">
        <v>19</v>
      </c>
      <c r="R76" s="10" t="s">
        <v>20</v>
      </c>
    </row>
    <row r="77" spans="1:19" ht="81.75" customHeight="1" x14ac:dyDescent="0.25">
      <c r="A77" s="206" t="s">
        <v>71</v>
      </c>
      <c r="B77" s="176">
        <v>15</v>
      </c>
      <c r="C77" s="173" t="s">
        <v>72</v>
      </c>
      <c r="D77" s="135" t="s">
        <v>73</v>
      </c>
      <c r="E77" s="208" t="s">
        <v>74</v>
      </c>
      <c r="F77" s="211" t="s">
        <v>75</v>
      </c>
      <c r="G77" s="161" t="s">
        <v>26</v>
      </c>
      <c r="H77" s="161">
        <v>30</v>
      </c>
      <c r="I77" s="161">
        <v>1</v>
      </c>
      <c r="J77" s="18">
        <v>4.5</v>
      </c>
      <c r="K77" s="31">
        <f>J77*0.13</f>
        <v>0.58499999999999996</v>
      </c>
      <c r="L77" s="31"/>
      <c r="M77" s="17">
        <f>J77+K77</f>
        <v>5.085</v>
      </c>
      <c r="N77" s="18">
        <f>H77*I77*J77</f>
        <v>135</v>
      </c>
      <c r="O77" s="137">
        <f>H77*I77*K77</f>
        <v>17.549999999999997</v>
      </c>
      <c r="P77" s="139">
        <f>H77*I77*L78</f>
        <v>3.5999999999999996</v>
      </c>
      <c r="Q77" s="18">
        <f>N77+O77</f>
        <v>152.55000000000001</v>
      </c>
      <c r="R77" s="201">
        <f>Q77+Q78</f>
        <v>171.15</v>
      </c>
    </row>
    <row r="78" spans="1:19" ht="40.5" customHeight="1" x14ac:dyDescent="0.25">
      <c r="A78" s="207"/>
      <c r="B78" s="177"/>
      <c r="C78" s="173"/>
      <c r="D78" s="135"/>
      <c r="E78" s="209"/>
      <c r="F78" s="212"/>
      <c r="G78" s="162"/>
      <c r="H78" s="162"/>
      <c r="I78" s="162"/>
      <c r="J78" s="18">
        <v>0.5</v>
      </c>
      <c r="K78" s="31"/>
      <c r="L78" s="31">
        <f>J78*0.24</f>
        <v>0.12</v>
      </c>
      <c r="M78" s="32">
        <f>J78+L78</f>
        <v>0.62</v>
      </c>
      <c r="N78" s="18">
        <f>H77*I77*J78</f>
        <v>15</v>
      </c>
      <c r="O78" s="138"/>
      <c r="P78" s="140"/>
      <c r="Q78" s="18">
        <f>H77*I77*M78</f>
        <v>18.600000000000001</v>
      </c>
      <c r="R78" s="202"/>
    </row>
    <row r="79" spans="1:19" ht="105" customHeight="1" x14ac:dyDescent="0.25">
      <c r="A79" s="207"/>
      <c r="B79" s="177"/>
      <c r="C79" s="173"/>
      <c r="D79" s="135"/>
      <c r="E79" s="209"/>
      <c r="F79" s="133" t="s">
        <v>27</v>
      </c>
      <c r="G79" s="161" t="s">
        <v>26</v>
      </c>
      <c r="H79" s="161">
        <v>30</v>
      </c>
      <c r="I79" s="161">
        <v>1</v>
      </c>
      <c r="J79" s="18">
        <v>8</v>
      </c>
      <c r="K79" s="31">
        <f>J79*0.13</f>
        <v>1.04</v>
      </c>
      <c r="L79" s="19"/>
      <c r="M79" s="17">
        <f>J79+K79</f>
        <v>9.0399999999999991</v>
      </c>
      <c r="N79" s="18">
        <f>H79*I79*J79</f>
        <v>240</v>
      </c>
      <c r="O79" s="139">
        <f>N79*0.13</f>
        <v>31.200000000000003</v>
      </c>
      <c r="P79" s="139">
        <f>H79*I79*L80</f>
        <v>7.1999999999999993</v>
      </c>
      <c r="Q79" s="18">
        <f>H79*I79*M79</f>
        <v>271.2</v>
      </c>
      <c r="R79" s="201">
        <f>Q79+Q80</f>
        <v>308.39999999999998</v>
      </c>
      <c r="S79" s="16"/>
    </row>
    <row r="80" spans="1:19" ht="98.25" customHeight="1" x14ac:dyDescent="0.25">
      <c r="A80" s="207"/>
      <c r="B80" s="177"/>
      <c r="C80" s="173"/>
      <c r="D80" s="135"/>
      <c r="E80" s="210"/>
      <c r="F80" s="203"/>
      <c r="G80" s="162"/>
      <c r="H80" s="162"/>
      <c r="I80" s="162"/>
      <c r="J80" s="18">
        <v>1</v>
      </c>
      <c r="K80" s="19"/>
      <c r="L80" s="31">
        <f>J80*0.24</f>
        <v>0.24</v>
      </c>
      <c r="M80" s="32">
        <f>J80+L80</f>
        <v>1.24</v>
      </c>
      <c r="N80" s="18">
        <f>H79*I79*J80</f>
        <v>30</v>
      </c>
      <c r="O80" s="140"/>
      <c r="P80" s="140"/>
      <c r="Q80" s="18">
        <f>H79*I79*M80</f>
        <v>37.200000000000003</v>
      </c>
      <c r="R80" s="202"/>
      <c r="S80" s="16"/>
    </row>
    <row r="81" spans="1:24" ht="54" customHeight="1" x14ac:dyDescent="0.25">
      <c r="A81" s="207"/>
      <c r="B81" s="177"/>
      <c r="C81" s="176" t="s">
        <v>76</v>
      </c>
      <c r="D81" s="131" t="s">
        <v>77</v>
      </c>
      <c r="E81" s="131" t="s">
        <v>74</v>
      </c>
      <c r="F81" s="159" t="s">
        <v>25</v>
      </c>
      <c r="G81" s="161" t="s">
        <v>26</v>
      </c>
      <c r="H81" s="161">
        <v>50</v>
      </c>
      <c r="I81" s="161">
        <v>2</v>
      </c>
      <c r="J81" s="18">
        <v>4.5</v>
      </c>
      <c r="K81" s="31">
        <f>J81*0.13</f>
        <v>0.58499999999999996</v>
      </c>
      <c r="L81" s="31"/>
      <c r="M81" s="17">
        <f>J81+K81</f>
        <v>5.085</v>
      </c>
      <c r="N81" s="18">
        <f>H81*I81*J81</f>
        <v>450</v>
      </c>
      <c r="O81" s="137">
        <f>H81*I81*K81</f>
        <v>58.5</v>
      </c>
      <c r="P81" s="139">
        <f>H81*I81*L82</f>
        <v>12</v>
      </c>
      <c r="Q81" s="18">
        <f>H81*I81*M81</f>
        <v>508.5</v>
      </c>
      <c r="R81" s="201">
        <f>Q81+Q82</f>
        <v>570.5</v>
      </c>
    </row>
    <row r="82" spans="1:24" ht="63" customHeight="1" x14ac:dyDescent="0.25">
      <c r="A82" s="207"/>
      <c r="B82" s="177"/>
      <c r="C82" s="177"/>
      <c r="D82" s="152"/>
      <c r="E82" s="152"/>
      <c r="F82" s="160"/>
      <c r="G82" s="178"/>
      <c r="H82" s="162"/>
      <c r="I82" s="162"/>
      <c r="J82" s="18">
        <v>0.5</v>
      </c>
      <c r="K82" s="31"/>
      <c r="L82" s="31">
        <f>J82*0.24</f>
        <v>0.12</v>
      </c>
      <c r="M82" s="32">
        <f>J82+L82</f>
        <v>0.62</v>
      </c>
      <c r="N82" s="18">
        <f>H81*I81*J82</f>
        <v>50</v>
      </c>
      <c r="O82" s="138"/>
      <c r="P82" s="140"/>
      <c r="Q82" s="18">
        <f>H81*I81*M82</f>
        <v>62</v>
      </c>
      <c r="R82" s="202"/>
      <c r="U82" s="16"/>
      <c r="V82" s="16"/>
      <c r="X82" s="16"/>
    </row>
    <row r="83" spans="1:24" ht="96" customHeight="1" x14ac:dyDescent="0.25">
      <c r="A83" s="207"/>
      <c r="B83" s="177"/>
      <c r="C83" s="177"/>
      <c r="D83" s="152"/>
      <c r="E83" s="152"/>
      <c r="F83" s="133" t="s">
        <v>27</v>
      </c>
      <c r="G83" s="178"/>
      <c r="H83" s="161">
        <v>90</v>
      </c>
      <c r="I83" s="161">
        <v>1</v>
      </c>
      <c r="J83" s="18">
        <v>8</v>
      </c>
      <c r="K83" s="31">
        <f>J83*0.13</f>
        <v>1.04</v>
      </c>
      <c r="L83" s="19"/>
      <c r="M83" s="17">
        <f>J83+K83</f>
        <v>9.0399999999999991</v>
      </c>
      <c r="N83" s="18">
        <f>H83*I83*J83</f>
        <v>720</v>
      </c>
      <c r="O83" s="139">
        <f>H83*I83*K83</f>
        <v>93.600000000000009</v>
      </c>
      <c r="P83" s="139">
        <f>H83*I83*L84</f>
        <v>21.599999999999998</v>
      </c>
      <c r="Q83" s="18">
        <f>H83*I83*M83</f>
        <v>813.59999999999991</v>
      </c>
      <c r="R83" s="201">
        <f>Q83+Q84</f>
        <v>925.19999999999993</v>
      </c>
      <c r="S83" s="16"/>
      <c r="U83" s="16"/>
      <c r="V83" s="16"/>
      <c r="X83" s="16"/>
    </row>
    <row r="84" spans="1:24" ht="104.25" customHeight="1" x14ac:dyDescent="0.25">
      <c r="A84" s="207"/>
      <c r="B84" s="177"/>
      <c r="C84" s="177"/>
      <c r="D84" s="152"/>
      <c r="E84" s="132"/>
      <c r="F84" s="203"/>
      <c r="G84" s="162"/>
      <c r="H84" s="162"/>
      <c r="I84" s="162"/>
      <c r="J84" s="18">
        <v>1</v>
      </c>
      <c r="K84" s="19"/>
      <c r="L84" s="31">
        <f>J84*0.24</f>
        <v>0.24</v>
      </c>
      <c r="M84" s="32">
        <f>J84+L84</f>
        <v>1.24</v>
      </c>
      <c r="N84" s="18">
        <f>H83*I83*J84</f>
        <v>90</v>
      </c>
      <c r="O84" s="140"/>
      <c r="P84" s="140"/>
      <c r="Q84" s="18">
        <f>H83*I83*M84</f>
        <v>111.6</v>
      </c>
      <c r="R84" s="202"/>
      <c r="U84" s="16"/>
      <c r="V84" s="16"/>
      <c r="W84" s="16"/>
      <c r="X84" s="16"/>
    </row>
    <row r="85" spans="1:24" ht="69.75" customHeight="1" x14ac:dyDescent="0.25">
      <c r="A85" s="207"/>
      <c r="B85" s="177"/>
      <c r="C85" s="177"/>
      <c r="D85" s="152"/>
      <c r="E85" s="174" t="s">
        <v>78</v>
      </c>
      <c r="F85" s="159" t="s">
        <v>25</v>
      </c>
      <c r="G85" s="161" t="s">
        <v>26</v>
      </c>
      <c r="H85" s="161">
        <v>35</v>
      </c>
      <c r="I85" s="161">
        <v>3</v>
      </c>
      <c r="J85" s="18">
        <v>4.5</v>
      </c>
      <c r="K85" s="31">
        <f>J85*0.13</f>
        <v>0.58499999999999996</v>
      </c>
      <c r="L85" s="31"/>
      <c r="M85" s="17">
        <f>J85+K85</f>
        <v>5.085</v>
      </c>
      <c r="N85" s="18">
        <f>H85*I85*J85</f>
        <v>472.5</v>
      </c>
      <c r="O85" s="139">
        <f>H85*I85*K85</f>
        <v>61.424999999999997</v>
      </c>
      <c r="P85" s="139">
        <f>H85*I85*L86</f>
        <v>12.6</v>
      </c>
      <c r="Q85" s="18">
        <f>H85*I85*M85</f>
        <v>533.92499999999995</v>
      </c>
      <c r="R85" s="201">
        <f>Q85+Q86</f>
        <v>599.02499999999998</v>
      </c>
      <c r="T85" s="16"/>
    </row>
    <row r="86" spans="1:24" ht="45" customHeight="1" x14ac:dyDescent="0.25">
      <c r="A86" s="207"/>
      <c r="B86" s="177"/>
      <c r="C86" s="177"/>
      <c r="D86" s="152"/>
      <c r="E86" s="197"/>
      <c r="F86" s="160"/>
      <c r="G86" s="178"/>
      <c r="H86" s="178"/>
      <c r="I86" s="178"/>
      <c r="J86" s="18">
        <v>0.5</v>
      </c>
      <c r="K86" s="31"/>
      <c r="L86" s="31">
        <f>J86*0.24</f>
        <v>0.12</v>
      </c>
      <c r="M86" s="32">
        <f>J86+L86</f>
        <v>0.62</v>
      </c>
      <c r="N86" s="18">
        <f>H85*I85*J86</f>
        <v>52.5</v>
      </c>
      <c r="O86" s="140"/>
      <c r="P86" s="140"/>
      <c r="Q86" s="18">
        <f>H85*I85*M86</f>
        <v>65.099999999999994</v>
      </c>
      <c r="R86" s="202"/>
    </row>
    <row r="87" spans="1:24" ht="33" customHeight="1" x14ac:dyDescent="0.25">
      <c r="A87" s="143" t="s">
        <v>79</v>
      </c>
      <c r="B87" s="144"/>
      <c r="C87" s="144"/>
      <c r="D87" s="144"/>
      <c r="E87" s="144"/>
      <c r="F87" s="145"/>
      <c r="G87" s="65"/>
      <c r="H87" s="65"/>
      <c r="I87" s="65"/>
      <c r="J87" s="61"/>
      <c r="K87" s="66"/>
      <c r="L87" s="61"/>
      <c r="M87" s="61"/>
      <c r="N87" s="61">
        <f>N77+N78+N79+N80+N81+N82+N83+N84+N85+N86</f>
        <v>2255</v>
      </c>
      <c r="O87" s="61">
        <f>O77+O78+O79+O80+O81+O82+O83+O84+O85+O86</f>
        <v>262.27500000000003</v>
      </c>
      <c r="P87" s="61">
        <f>P77+P78+P79+P80+P81+P82+P83+P84+P85+P86</f>
        <v>56.999999999999993</v>
      </c>
      <c r="Q87" s="61">
        <f>Q77+Q78+Q79+Q80+Q81+Q82+Q83+Q84+Q85+Q86</f>
        <v>2574.2749999999996</v>
      </c>
      <c r="R87" s="61">
        <f>R77+R78+R79+R80+R81+R82+R83+R84+R85+R86</f>
        <v>2574.2750000000001</v>
      </c>
      <c r="S87" s="16"/>
    </row>
    <row r="88" spans="1:24" ht="24.75" customHeight="1" x14ac:dyDescent="0.25">
      <c r="A88" s="191" t="s">
        <v>80</v>
      </c>
      <c r="B88" s="192"/>
      <c r="C88" s="192"/>
      <c r="D88" s="192"/>
      <c r="E88" s="192"/>
      <c r="F88" s="192"/>
      <c r="G88" s="192"/>
      <c r="H88" s="192"/>
      <c r="I88" s="192"/>
      <c r="J88" s="192"/>
      <c r="K88" s="192"/>
      <c r="L88" s="192"/>
      <c r="M88" s="192"/>
      <c r="N88" s="192"/>
      <c r="O88" s="192"/>
      <c r="P88" s="192"/>
      <c r="Q88" s="192"/>
      <c r="R88" s="193"/>
    </row>
    <row r="89" spans="1:24" ht="77.25" customHeight="1" x14ac:dyDescent="0.25">
      <c r="A89" s="6" t="s">
        <v>4</v>
      </c>
      <c r="B89" s="6" t="s">
        <v>4</v>
      </c>
      <c r="C89" s="7" t="s">
        <v>5</v>
      </c>
      <c r="D89" s="7" t="s">
        <v>6</v>
      </c>
      <c r="E89" s="7" t="s">
        <v>7</v>
      </c>
      <c r="F89" s="7" t="s">
        <v>8</v>
      </c>
      <c r="G89" s="7" t="s">
        <v>9</v>
      </c>
      <c r="H89" s="8" t="s">
        <v>10</v>
      </c>
      <c r="I89" s="8" t="s">
        <v>11</v>
      </c>
      <c r="J89" s="9" t="s">
        <v>12</v>
      </c>
      <c r="K89" s="9" t="s">
        <v>13</v>
      </c>
      <c r="L89" s="9" t="s">
        <v>14</v>
      </c>
      <c r="M89" s="9" t="s">
        <v>15</v>
      </c>
      <c r="N89" s="9" t="s">
        <v>16</v>
      </c>
      <c r="O89" s="9" t="s">
        <v>17</v>
      </c>
      <c r="P89" s="9" t="s">
        <v>18</v>
      </c>
      <c r="Q89" s="9" t="s">
        <v>19</v>
      </c>
      <c r="R89" s="10" t="s">
        <v>20</v>
      </c>
    </row>
    <row r="90" spans="1:24" s="57" customFormat="1" ht="77.25" customHeight="1" x14ac:dyDescent="0.25">
      <c r="A90" s="194" t="s">
        <v>81</v>
      </c>
      <c r="B90" s="194">
        <v>15</v>
      </c>
      <c r="C90" s="194" t="s">
        <v>82</v>
      </c>
      <c r="D90" s="194" t="s">
        <v>83</v>
      </c>
      <c r="E90" s="194" t="s">
        <v>84</v>
      </c>
      <c r="F90" s="159" t="s">
        <v>25</v>
      </c>
      <c r="G90" s="194" t="s">
        <v>130</v>
      </c>
      <c r="H90" s="200">
        <v>80</v>
      </c>
      <c r="I90" s="200">
        <v>3</v>
      </c>
      <c r="J90" s="18">
        <v>4.5</v>
      </c>
      <c r="K90" s="31">
        <f>J90*0.13</f>
        <v>0.58499999999999996</v>
      </c>
      <c r="L90" s="31"/>
      <c r="M90" s="17">
        <f>J90+K90</f>
        <v>5.085</v>
      </c>
      <c r="N90" s="18">
        <f>H90*I90*J90</f>
        <v>1080</v>
      </c>
      <c r="O90" s="137">
        <f>H90*I90*K90</f>
        <v>140.39999999999998</v>
      </c>
      <c r="P90" s="137">
        <f>N91*0.24</f>
        <v>28.799999999999997</v>
      </c>
      <c r="Q90" s="17">
        <f>N90+O90</f>
        <v>1220.4000000000001</v>
      </c>
      <c r="R90" s="180">
        <f>Q90+Q91</f>
        <v>1369.2</v>
      </c>
    </row>
    <row r="91" spans="1:24" s="57" customFormat="1" ht="42" customHeight="1" x14ac:dyDescent="0.25">
      <c r="A91" s="195"/>
      <c r="B91" s="195"/>
      <c r="C91" s="195"/>
      <c r="D91" s="195"/>
      <c r="E91" s="195"/>
      <c r="F91" s="160"/>
      <c r="G91" s="195"/>
      <c r="H91" s="200"/>
      <c r="I91" s="200"/>
      <c r="J91" s="18">
        <v>0.5</v>
      </c>
      <c r="K91" s="31"/>
      <c r="L91" s="31">
        <f>J91*0.24</f>
        <v>0.12</v>
      </c>
      <c r="M91" s="32">
        <f>J91+L91</f>
        <v>0.62</v>
      </c>
      <c r="N91" s="18">
        <f>H90*I90*J91</f>
        <v>120</v>
      </c>
      <c r="O91" s="138"/>
      <c r="P91" s="138"/>
      <c r="Q91" s="17">
        <f>H90*I90*M91</f>
        <v>148.80000000000001</v>
      </c>
      <c r="R91" s="181"/>
    </row>
    <row r="92" spans="1:24" s="57" customFormat="1" ht="95.25" customHeight="1" x14ac:dyDescent="0.25">
      <c r="A92" s="195"/>
      <c r="B92" s="195"/>
      <c r="C92" s="195"/>
      <c r="D92" s="195"/>
      <c r="E92" s="195"/>
      <c r="F92" s="198" t="s">
        <v>85</v>
      </c>
      <c r="G92" s="195"/>
      <c r="H92" s="200">
        <v>50</v>
      </c>
      <c r="I92" s="200">
        <v>1</v>
      </c>
      <c r="J92" s="18">
        <v>8</v>
      </c>
      <c r="K92" s="31">
        <f>J92*0.13</f>
        <v>1.04</v>
      </c>
      <c r="L92" s="19"/>
      <c r="M92" s="17">
        <f>J92+K92</f>
        <v>9.0399999999999991</v>
      </c>
      <c r="N92" s="18">
        <f>H92*I92*J92</f>
        <v>400</v>
      </c>
      <c r="O92" s="139">
        <f>H92*I92*K92</f>
        <v>52</v>
      </c>
      <c r="P92" s="139">
        <f>H92*I92*L93</f>
        <v>12</v>
      </c>
      <c r="Q92" s="18">
        <f>H92*I92*M92</f>
        <v>451.99999999999994</v>
      </c>
      <c r="R92" s="201">
        <f>Q92+Q93</f>
        <v>514</v>
      </c>
    </row>
    <row r="93" spans="1:24" ht="90" customHeight="1" x14ac:dyDescent="0.25">
      <c r="A93" s="196"/>
      <c r="B93" s="196"/>
      <c r="C93" s="196"/>
      <c r="D93" s="196"/>
      <c r="E93" s="196"/>
      <c r="F93" s="199"/>
      <c r="G93" s="196"/>
      <c r="H93" s="200"/>
      <c r="I93" s="200"/>
      <c r="J93" s="18">
        <v>1</v>
      </c>
      <c r="K93" s="19"/>
      <c r="L93" s="31">
        <f>J93*0.24</f>
        <v>0.24</v>
      </c>
      <c r="M93" s="32">
        <f>J93+L93</f>
        <v>1.24</v>
      </c>
      <c r="N93" s="18">
        <f>H92*I92*J93</f>
        <v>50</v>
      </c>
      <c r="O93" s="140"/>
      <c r="P93" s="140"/>
      <c r="Q93" s="18">
        <f>H92*I92*M93</f>
        <v>62</v>
      </c>
      <c r="R93" s="202"/>
    </row>
    <row r="94" spans="1:24" ht="41.25" customHeight="1" x14ac:dyDescent="0.25">
      <c r="A94" s="143" t="s">
        <v>86</v>
      </c>
      <c r="B94" s="144"/>
      <c r="C94" s="144"/>
      <c r="D94" s="144"/>
      <c r="E94" s="144"/>
      <c r="F94" s="144"/>
      <c r="G94" s="65"/>
      <c r="H94" s="65"/>
      <c r="I94" s="65"/>
      <c r="J94" s="67"/>
      <c r="K94" s="67"/>
      <c r="L94" s="67"/>
      <c r="M94" s="67"/>
      <c r="N94" s="67">
        <f>N90+N91+N92+N93</f>
        <v>1650</v>
      </c>
      <c r="O94" s="67">
        <f>O90+O91+O92+O93</f>
        <v>192.39999999999998</v>
      </c>
      <c r="P94" s="67">
        <f>P90+P91+P92+P93</f>
        <v>40.799999999999997</v>
      </c>
      <c r="Q94" s="67">
        <f>Q90+Q91+Q92+Q93</f>
        <v>1883.2</v>
      </c>
      <c r="R94" s="67">
        <f>R90+R91+R92+R93</f>
        <v>1883.2</v>
      </c>
    </row>
    <row r="95" spans="1:24" ht="39.75" customHeight="1" x14ac:dyDescent="0.25">
      <c r="A95" s="182" t="s">
        <v>87</v>
      </c>
      <c r="B95" s="183"/>
      <c r="C95" s="183"/>
      <c r="D95" s="183"/>
      <c r="E95" s="183"/>
      <c r="F95" s="184"/>
      <c r="G95" s="20"/>
      <c r="H95" s="20"/>
      <c r="I95" s="20"/>
      <c r="J95" s="20"/>
      <c r="K95" s="20"/>
      <c r="L95" s="20"/>
      <c r="M95" s="20"/>
      <c r="N95" s="51">
        <f>N87+N94</f>
        <v>3905</v>
      </c>
      <c r="O95" s="51">
        <f>O87+O94</f>
        <v>454.67500000000001</v>
      </c>
      <c r="P95" s="51">
        <f>P87+P94</f>
        <v>97.799999999999983</v>
      </c>
      <c r="Q95" s="51">
        <f>Q87+Q94</f>
        <v>4457.4749999999995</v>
      </c>
      <c r="R95" s="51">
        <f>R87+R94</f>
        <v>4457.4750000000004</v>
      </c>
    </row>
    <row r="96" spans="1:24" ht="21.75" customHeight="1" x14ac:dyDescent="0.25">
      <c r="A96" s="68"/>
      <c r="B96" s="68"/>
      <c r="C96" s="68"/>
      <c r="D96" s="68"/>
      <c r="E96" s="68"/>
      <c r="F96" s="68"/>
      <c r="G96" s="69"/>
      <c r="H96" s="68"/>
      <c r="I96" s="68"/>
      <c r="J96" s="68"/>
      <c r="K96" s="68"/>
      <c r="L96" s="68"/>
      <c r="M96" s="68"/>
      <c r="N96" s="70"/>
      <c r="O96" s="70"/>
      <c r="P96" s="70"/>
      <c r="Q96" s="70"/>
      <c r="R96" s="71"/>
    </row>
    <row r="97" spans="1:23" ht="30" customHeight="1" x14ac:dyDescent="0.25">
      <c r="A97" s="185" t="s">
        <v>88</v>
      </c>
      <c r="B97" s="186"/>
      <c r="C97" s="186"/>
      <c r="D97" s="186"/>
      <c r="E97" s="186"/>
      <c r="F97" s="186"/>
      <c r="G97" s="186"/>
      <c r="H97" s="186"/>
      <c r="I97" s="186"/>
      <c r="J97" s="186"/>
      <c r="K97" s="186"/>
      <c r="L97" s="186"/>
      <c r="M97" s="186"/>
      <c r="N97" s="186"/>
      <c r="O97" s="186"/>
      <c r="P97" s="186"/>
      <c r="Q97" s="186"/>
      <c r="R97" s="187"/>
    </row>
    <row r="98" spans="1:23" x14ac:dyDescent="0.25">
      <c r="A98" s="188" t="s">
        <v>89</v>
      </c>
      <c r="B98" s="188"/>
      <c r="C98" s="188"/>
      <c r="D98" s="188"/>
      <c r="E98" s="188"/>
      <c r="F98" s="188"/>
      <c r="G98" s="188"/>
      <c r="H98" s="188"/>
      <c r="I98" s="188"/>
      <c r="J98" s="188"/>
      <c r="K98" s="188"/>
      <c r="L98" s="188"/>
      <c r="M98" s="188"/>
      <c r="N98" s="188"/>
      <c r="O98" s="188"/>
      <c r="P98" s="188"/>
      <c r="Q98" s="188"/>
      <c r="R98" s="188"/>
    </row>
    <row r="99" spans="1:23" ht="77.25" customHeight="1" x14ac:dyDescent="0.25">
      <c r="A99" s="6" t="s">
        <v>30</v>
      </c>
      <c r="B99" s="6" t="s">
        <v>4</v>
      </c>
      <c r="C99" s="7" t="s">
        <v>5</v>
      </c>
      <c r="D99" s="7" t="s">
        <v>6</v>
      </c>
      <c r="E99" s="7" t="s">
        <v>7</v>
      </c>
      <c r="F99" s="7" t="s">
        <v>8</v>
      </c>
      <c r="G99" s="7" t="s">
        <v>9</v>
      </c>
      <c r="H99" s="8" t="s">
        <v>10</v>
      </c>
      <c r="I99" s="8" t="s">
        <v>11</v>
      </c>
      <c r="J99" s="9" t="s">
        <v>12</v>
      </c>
      <c r="K99" s="9" t="s">
        <v>13</v>
      </c>
      <c r="L99" s="9" t="s">
        <v>14</v>
      </c>
      <c r="M99" s="9" t="s">
        <v>15</v>
      </c>
      <c r="N99" s="9" t="s">
        <v>16</v>
      </c>
      <c r="O99" s="9" t="s">
        <v>17</v>
      </c>
      <c r="P99" s="9" t="s">
        <v>18</v>
      </c>
      <c r="Q99" s="9" t="s">
        <v>19</v>
      </c>
      <c r="R99" s="10" t="s">
        <v>20</v>
      </c>
    </row>
    <row r="100" spans="1:23" ht="50.25" customHeight="1" x14ac:dyDescent="0.25">
      <c r="A100" s="149" t="s">
        <v>90</v>
      </c>
      <c r="B100" s="131">
        <v>60</v>
      </c>
      <c r="C100" s="176" t="s">
        <v>91</v>
      </c>
      <c r="D100" s="189" t="s">
        <v>92</v>
      </c>
      <c r="E100" s="131" t="s">
        <v>93</v>
      </c>
      <c r="F100" s="159" t="s">
        <v>25</v>
      </c>
      <c r="G100" s="161" t="s">
        <v>94</v>
      </c>
      <c r="H100" s="161">
        <v>95</v>
      </c>
      <c r="I100" s="168">
        <v>1</v>
      </c>
      <c r="J100" s="17">
        <v>4.5</v>
      </c>
      <c r="K100" s="18">
        <f>J100*0.13</f>
        <v>0.58499999999999996</v>
      </c>
      <c r="L100" s="18"/>
      <c r="M100" s="33">
        <f>J100+K100</f>
        <v>5.085</v>
      </c>
      <c r="N100" s="33">
        <f>H100*I100*J100</f>
        <v>427.5</v>
      </c>
      <c r="O100" s="137">
        <f>H100*I100*K100</f>
        <v>55.574999999999996</v>
      </c>
      <c r="P100" s="139">
        <f>H100*I100*L101</f>
        <v>11.4</v>
      </c>
      <c r="Q100" s="18">
        <f>H100*I100*M100</f>
        <v>483.07499999999999</v>
      </c>
      <c r="R100" s="141">
        <f>Q100+Q101</f>
        <v>541.97500000000002</v>
      </c>
    </row>
    <row r="101" spans="1:23" ht="69.75" customHeight="1" x14ac:dyDescent="0.25">
      <c r="A101" s="150"/>
      <c r="B101" s="152"/>
      <c r="C101" s="177"/>
      <c r="D101" s="190"/>
      <c r="E101" s="152"/>
      <c r="F101" s="160"/>
      <c r="G101" s="178"/>
      <c r="H101" s="178"/>
      <c r="I101" s="179"/>
      <c r="J101" s="31">
        <v>0.5</v>
      </c>
      <c r="K101" s="30"/>
      <c r="L101" s="30">
        <f>J101*0.24</f>
        <v>0.12</v>
      </c>
      <c r="M101" s="30">
        <f>J101+L101</f>
        <v>0.62</v>
      </c>
      <c r="N101" s="30">
        <f>H100*I100*J101</f>
        <v>47.5</v>
      </c>
      <c r="O101" s="138"/>
      <c r="P101" s="140"/>
      <c r="Q101" s="30">
        <f>H100*I100*M101</f>
        <v>58.9</v>
      </c>
      <c r="R101" s="142"/>
    </row>
    <row r="102" spans="1:23" ht="15.75" customHeight="1" x14ac:dyDescent="0.25">
      <c r="A102" s="143" t="s">
        <v>95</v>
      </c>
      <c r="B102" s="144"/>
      <c r="C102" s="144"/>
      <c r="D102" s="144"/>
      <c r="E102" s="144"/>
      <c r="F102" s="145"/>
      <c r="G102" s="170"/>
      <c r="H102" s="171"/>
      <c r="I102" s="172"/>
      <c r="J102" s="72"/>
      <c r="K102" s="72"/>
      <c r="L102" s="72"/>
      <c r="M102" s="72"/>
      <c r="N102" s="73">
        <f>N100+N101</f>
        <v>475</v>
      </c>
      <c r="O102" s="73">
        <f>O100</f>
        <v>55.574999999999996</v>
      </c>
      <c r="P102" s="73">
        <f>P100</f>
        <v>11.4</v>
      </c>
      <c r="Q102" s="74">
        <f>SUM(Q100:Q101)</f>
        <v>541.97500000000002</v>
      </c>
      <c r="R102" s="74">
        <f>SUM(R100)</f>
        <v>541.97500000000002</v>
      </c>
    </row>
    <row r="103" spans="1:23" s="75" customFormat="1" ht="21.75" customHeight="1" x14ac:dyDescent="0.25">
      <c r="A103" s="156" t="s">
        <v>96</v>
      </c>
      <c r="B103" s="157"/>
      <c r="C103" s="157"/>
      <c r="D103" s="157"/>
      <c r="E103" s="157"/>
      <c r="F103" s="157"/>
      <c r="G103" s="157"/>
      <c r="H103" s="157"/>
      <c r="I103" s="157"/>
      <c r="J103" s="157"/>
      <c r="K103" s="157"/>
      <c r="L103" s="157"/>
      <c r="M103" s="157"/>
      <c r="N103" s="157"/>
      <c r="O103" s="157"/>
      <c r="P103" s="157"/>
      <c r="Q103" s="157"/>
      <c r="R103" s="158"/>
    </row>
    <row r="104" spans="1:23" s="75" customFormat="1" ht="85.5" customHeight="1" x14ac:dyDescent="0.25">
      <c r="A104" s="34" t="s">
        <v>30</v>
      </c>
      <c r="B104" s="34" t="s">
        <v>4</v>
      </c>
      <c r="C104" s="34" t="s">
        <v>5</v>
      </c>
      <c r="D104" s="34" t="s">
        <v>6</v>
      </c>
      <c r="E104" s="34" t="s">
        <v>7</v>
      </c>
      <c r="F104" s="34" t="s">
        <v>8</v>
      </c>
      <c r="G104" s="34" t="s">
        <v>9</v>
      </c>
      <c r="H104" s="76" t="s">
        <v>10</v>
      </c>
      <c r="I104" s="76" t="s">
        <v>11</v>
      </c>
      <c r="J104" s="34" t="s">
        <v>12</v>
      </c>
      <c r="K104" s="34" t="s">
        <v>13</v>
      </c>
      <c r="L104" s="34" t="s">
        <v>14</v>
      </c>
      <c r="M104" s="34" t="s">
        <v>15</v>
      </c>
      <c r="N104" s="34" t="s">
        <v>16</v>
      </c>
      <c r="O104" s="34" t="s">
        <v>17</v>
      </c>
      <c r="P104" s="34" t="s">
        <v>18</v>
      </c>
      <c r="Q104" s="34" t="s">
        <v>19</v>
      </c>
      <c r="R104" s="34" t="s">
        <v>20</v>
      </c>
    </row>
    <row r="105" spans="1:23" ht="48.75" customHeight="1" x14ac:dyDescent="0.25">
      <c r="A105" s="149" t="s">
        <v>90</v>
      </c>
      <c r="B105" s="131">
        <v>60</v>
      </c>
      <c r="C105" s="173" t="s">
        <v>97</v>
      </c>
      <c r="D105" s="174" t="s">
        <v>98</v>
      </c>
      <c r="E105" s="131" t="s">
        <v>99</v>
      </c>
      <c r="F105" s="159" t="s">
        <v>25</v>
      </c>
      <c r="G105" s="163" t="s">
        <v>94</v>
      </c>
      <c r="H105" s="161">
        <v>95</v>
      </c>
      <c r="I105" s="168">
        <v>1</v>
      </c>
      <c r="J105" s="18">
        <v>4.5</v>
      </c>
      <c r="K105" s="31">
        <f>J105*0.13</f>
        <v>0.58499999999999996</v>
      </c>
      <c r="L105" s="31"/>
      <c r="M105" s="17">
        <f>J105+K105</f>
        <v>5.085</v>
      </c>
      <c r="N105" s="18">
        <f>H105*I105*J105</f>
        <v>427.5</v>
      </c>
      <c r="O105" s="137">
        <f>ROUND((H105*I105*K105),2)</f>
        <v>55.58</v>
      </c>
      <c r="P105" s="139">
        <f>H105*I105*L106</f>
        <v>11.4</v>
      </c>
      <c r="Q105" s="18">
        <f>ROUND((N105+O105),2)</f>
        <v>483.08</v>
      </c>
      <c r="R105" s="141">
        <f>Q105+Q106</f>
        <v>541.98</v>
      </c>
    </row>
    <row r="106" spans="1:23" ht="69" customHeight="1" x14ac:dyDescent="0.25">
      <c r="A106" s="150"/>
      <c r="B106" s="152"/>
      <c r="C106" s="173"/>
      <c r="D106" s="175"/>
      <c r="E106" s="132"/>
      <c r="F106" s="160"/>
      <c r="G106" s="163"/>
      <c r="H106" s="162"/>
      <c r="I106" s="169"/>
      <c r="J106" s="18">
        <v>0.5</v>
      </c>
      <c r="K106" s="31"/>
      <c r="L106" s="31">
        <f>J106*0.24</f>
        <v>0.12</v>
      </c>
      <c r="M106" s="32">
        <f>J106+L106</f>
        <v>0.62</v>
      </c>
      <c r="N106" s="18">
        <f>H105*I105*J106</f>
        <v>47.5</v>
      </c>
      <c r="O106" s="138"/>
      <c r="P106" s="140"/>
      <c r="Q106" s="30">
        <f>H105*I105*M106</f>
        <v>58.9</v>
      </c>
      <c r="R106" s="142"/>
      <c r="S106" s="16"/>
      <c r="T106" s="16"/>
      <c r="U106" s="16"/>
      <c r="V106" s="16"/>
    </row>
    <row r="107" spans="1:23" ht="62.25" customHeight="1" x14ac:dyDescent="0.25">
      <c r="A107" s="150"/>
      <c r="B107" s="152"/>
      <c r="C107" s="176" t="s">
        <v>97</v>
      </c>
      <c r="D107" s="131" t="s">
        <v>100</v>
      </c>
      <c r="E107" s="131" t="s">
        <v>101</v>
      </c>
      <c r="F107" s="159" t="s">
        <v>102</v>
      </c>
      <c r="G107" s="161" t="s">
        <v>94</v>
      </c>
      <c r="H107" s="161">
        <v>95</v>
      </c>
      <c r="I107" s="168" t="s">
        <v>103</v>
      </c>
      <c r="J107" s="18">
        <v>4.5</v>
      </c>
      <c r="K107" s="31">
        <f>J107*0.13</f>
        <v>0.58499999999999996</v>
      </c>
      <c r="L107" s="31"/>
      <c r="M107" s="17">
        <f>J107+K107</f>
        <v>5.085</v>
      </c>
      <c r="N107" s="18">
        <f>H107*I107*J107</f>
        <v>427.5</v>
      </c>
      <c r="O107" s="137">
        <f>ROUND((H107*I107*K107),2)</f>
        <v>55.58</v>
      </c>
      <c r="P107" s="139">
        <f>H107*I107*L108</f>
        <v>11.4</v>
      </c>
      <c r="Q107" s="18">
        <f>ROUND((N107+O107),2)</f>
        <v>483.08</v>
      </c>
      <c r="R107" s="141">
        <f>Q107+Q108</f>
        <v>541.98</v>
      </c>
      <c r="S107" s="16"/>
      <c r="T107" s="16"/>
      <c r="U107" s="16"/>
      <c r="V107" s="16"/>
      <c r="W107" s="16"/>
    </row>
    <row r="108" spans="1:23" ht="52.5" customHeight="1" x14ac:dyDescent="0.25">
      <c r="A108" s="150"/>
      <c r="B108" s="152"/>
      <c r="C108" s="177"/>
      <c r="D108" s="152"/>
      <c r="E108" s="152"/>
      <c r="F108" s="160"/>
      <c r="G108" s="178"/>
      <c r="H108" s="162"/>
      <c r="I108" s="169"/>
      <c r="J108" s="18">
        <v>0.5</v>
      </c>
      <c r="K108" s="31"/>
      <c r="L108" s="31">
        <f>J108*0.24</f>
        <v>0.12</v>
      </c>
      <c r="M108" s="32">
        <f>J108+L108</f>
        <v>0.62</v>
      </c>
      <c r="N108" s="18">
        <f>H107*I107*J108</f>
        <v>47.5</v>
      </c>
      <c r="O108" s="138"/>
      <c r="P108" s="140"/>
      <c r="Q108" s="30">
        <f>H107*I107*M108</f>
        <v>58.9</v>
      </c>
      <c r="R108" s="142"/>
      <c r="S108" s="16"/>
      <c r="W108" s="16"/>
    </row>
    <row r="109" spans="1:23" ht="48.75" customHeight="1" x14ac:dyDescent="0.25">
      <c r="A109" s="150"/>
      <c r="B109" s="152"/>
      <c r="C109" s="177"/>
      <c r="D109" s="152"/>
      <c r="E109" s="152"/>
      <c r="F109" s="159" t="s">
        <v>104</v>
      </c>
      <c r="G109" s="178"/>
      <c r="H109" s="161">
        <v>95</v>
      </c>
      <c r="I109" s="168" t="s">
        <v>103</v>
      </c>
      <c r="J109" s="18">
        <v>4.5</v>
      </c>
      <c r="K109" s="31">
        <f>J109*0.13</f>
        <v>0.58499999999999996</v>
      </c>
      <c r="L109" s="31"/>
      <c r="M109" s="17">
        <f>J109+K109</f>
        <v>5.085</v>
      </c>
      <c r="N109" s="18">
        <f>H109*I109*J109</f>
        <v>427.5</v>
      </c>
      <c r="O109" s="137">
        <f>H109*I109*K109</f>
        <v>55.574999999999996</v>
      </c>
      <c r="P109" s="139">
        <f>H109*I109*L110</f>
        <v>11.4</v>
      </c>
      <c r="Q109" s="18">
        <f>N109+O109</f>
        <v>483.07499999999999</v>
      </c>
      <c r="R109" s="141">
        <f>Q109+Q110</f>
        <v>541.97500000000002</v>
      </c>
      <c r="S109" s="16"/>
      <c r="T109" s="16"/>
      <c r="U109" s="16"/>
      <c r="V109" s="16"/>
    </row>
    <row r="110" spans="1:23" ht="70.5" customHeight="1" x14ac:dyDescent="0.25">
      <c r="A110" s="150"/>
      <c r="B110" s="152"/>
      <c r="C110" s="177"/>
      <c r="D110" s="152"/>
      <c r="E110" s="152"/>
      <c r="F110" s="160"/>
      <c r="G110" s="178"/>
      <c r="H110" s="162"/>
      <c r="I110" s="169"/>
      <c r="J110" s="18">
        <v>0.5</v>
      </c>
      <c r="K110" s="31"/>
      <c r="L110" s="31">
        <f>J110*0.24</f>
        <v>0.12</v>
      </c>
      <c r="M110" s="32">
        <f>J110+L110</f>
        <v>0.62</v>
      </c>
      <c r="N110" s="30">
        <f>H109*I109*J110</f>
        <v>47.5</v>
      </c>
      <c r="O110" s="138"/>
      <c r="P110" s="140"/>
      <c r="Q110" s="30">
        <f>H109*I109*M110</f>
        <v>58.9</v>
      </c>
      <c r="R110" s="142"/>
      <c r="T110" s="16"/>
    </row>
    <row r="111" spans="1:23" ht="84" customHeight="1" x14ac:dyDescent="0.25">
      <c r="A111" s="150"/>
      <c r="B111" s="152"/>
      <c r="C111" s="177"/>
      <c r="D111" s="152"/>
      <c r="E111" s="152"/>
      <c r="F111" s="133" t="s">
        <v>27</v>
      </c>
      <c r="G111" s="178"/>
      <c r="H111" s="161">
        <v>100</v>
      </c>
      <c r="I111" s="168">
        <v>1</v>
      </c>
      <c r="J111" s="18">
        <v>8</v>
      </c>
      <c r="K111" s="31">
        <f>J111*0.13</f>
        <v>1.04</v>
      </c>
      <c r="L111" s="19"/>
      <c r="M111" s="17">
        <f>J111+K111</f>
        <v>9.0399999999999991</v>
      </c>
      <c r="N111" s="77">
        <f>H111*I111*J111</f>
        <v>800</v>
      </c>
      <c r="O111" s="164">
        <f>H111*I111*K111</f>
        <v>104</v>
      </c>
      <c r="P111" s="164">
        <f>H111*I111*L112</f>
        <v>24</v>
      </c>
      <c r="Q111" s="77">
        <f>M111*I111*H111</f>
        <v>903.99999999999989</v>
      </c>
      <c r="R111" s="166">
        <f>Q111+Q112</f>
        <v>1028</v>
      </c>
      <c r="T111" s="16"/>
    </row>
    <row r="112" spans="1:23" ht="109.5" customHeight="1" x14ac:dyDescent="0.25">
      <c r="A112" s="150"/>
      <c r="B112" s="152"/>
      <c r="C112" s="177"/>
      <c r="D112" s="152"/>
      <c r="E112" s="152"/>
      <c r="F112" s="134"/>
      <c r="G112" s="162"/>
      <c r="H112" s="178"/>
      <c r="I112" s="179"/>
      <c r="J112" s="18">
        <v>1</v>
      </c>
      <c r="K112" s="19"/>
      <c r="L112" s="31">
        <f>J112*0.24</f>
        <v>0.24</v>
      </c>
      <c r="M112" s="32">
        <f>J112+L112</f>
        <v>1.24</v>
      </c>
      <c r="N112" s="78">
        <f>J112*I111*H111</f>
        <v>100</v>
      </c>
      <c r="O112" s="165"/>
      <c r="P112" s="165"/>
      <c r="Q112" s="79">
        <f>H111*I111*M112</f>
        <v>124</v>
      </c>
      <c r="R112" s="167"/>
      <c r="S112" s="80"/>
    </row>
    <row r="113" spans="1:22" ht="15" customHeight="1" x14ac:dyDescent="0.25">
      <c r="A113" s="153" t="s">
        <v>105</v>
      </c>
      <c r="B113" s="154"/>
      <c r="C113" s="154"/>
      <c r="D113" s="154"/>
      <c r="E113" s="154"/>
      <c r="F113" s="155"/>
      <c r="G113" s="81"/>
      <c r="H113" s="81"/>
      <c r="I113" s="81"/>
      <c r="J113" s="82"/>
      <c r="K113" s="83"/>
      <c r="L113" s="83"/>
      <c r="M113" s="83"/>
      <c r="N113" s="83">
        <f>N105+N106+N107+N108+N109+N110+N111+N112</f>
        <v>2325</v>
      </c>
      <c r="O113" s="83">
        <f>O105+O106+O107+O108+O109+O110+O111+O112</f>
        <v>270.73500000000001</v>
      </c>
      <c r="P113" s="83">
        <f>P105+P106+P107+P108+P109+P110+P111+P112</f>
        <v>58.2</v>
      </c>
      <c r="Q113" s="83">
        <f>Q105+Q106+Q107+Q108+Q109+Q110+Q111+Q112</f>
        <v>2653.9349999999999</v>
      </c>
      <c r="R113" s="84">
        <f>R111+R109+R107+R105</f>
        <v>2653.9349999999999</v>
      </c>
    </row>
    <row r="114" spans="1:22" s="85" customFormat="1" ht="21" x14ac:dyDescent="0.35">
      <c r="A114" s="156" t="s">
        <v>106</v>
      </c>
      <c r="B114" s="157"/>
      <c r="C114" s="157"/>
      <c r="D114" s="157"/>
      <c r="E114" s="157"/>
      <c r="F114" s="157"/>
      <c r="G114" s="157"/>
      <c r="H114" s="157"/>
      <c r="I114" s="157"/>
      <c r="J114" s="157"/>
      <c r="K114" s="157"/>
      <c r="L114" s="157"/>
      <c r="M114" s="157"/>
      <c r="N114" s="157"/>
      <c r="O114" s="157"/>
      <c r="P114" s="157"/>
      <c r="Q114" s="157"/>
      <c r="R114" s="158"/>
    </row>
    <row r="115" spans="1:22" s="75" customFormat="1" ht="85.5" customHeight="1" x14ac:dyDescent="0.25">
      <c r="A115" s="34" t="s">
        <v>30</v>
      </c>
      <c r="B115" s="34" t="s">
        <v>4</v>
      </c>
      <c r="C115" s="34" t="s">
        <v>5</v>
      </c>
      <c r="D115" s="34" t="s">
        <v>6</v>
      </c>
      <c r="E115" s="34" t="s">
        <v>7</v>
      </c>
      <c r="F115" s="34" t="s">
        <v>8</v>
      </c>
      <c r="G115" s="34" t="s">
        <v>9</v>
      </c>
      <c r="H115" s="76" t="s">
        <v>10</v>
      </c>
      <c r="I115" s="76" t="s">
        <v>11</v>
      </c>
      <c r="J115" s="34" t="s">
        <v>12</v>
      </c>
      <c r="K115" s="34" t="s">
        <v>13</v>
      </c>
      <c r="L115" s="34" t="s">
        <v>14</v>
      </c>
      <c r="M115" s="34" t="s">
        <v>15</v>
      </c>
      <c r="N115" s="34" t="s">
        <v>16</v>
      </c>
      <c r="O115" s="34"/>
      <c r="P115" s="34"/>
      <c r="Q115" s="34" t="s">
        <v>19</v>
      </c>
      <c r="R115" s="34" t="s">
        <v>20</v>
      </c>
    </row>
    <row r="116" spans="1:22" ht="78.75" customHeight="1" x14ac:dyDescent="0.25">
      <c r="A116" s="149" t="s">
        <v>90</v>
      </c>
      <c r="B116" s="131">
        <v>60</v>
      </c>
      <c r="C116" s="131" t="s">
        <v>107</v>
      </c>
      <c r="D116" s="135" t="s">
        <v>108</v>
      </c>
      <c r="E116" s="131" t="s">
        <v>109</v>
      </c>
      <c r="F116" s="159" t="s">
        <v>25</v>
      </c>
      <c r="G116" s="161" t="s">
        <v>94</v>
      </c>
      <c r="H116" s="163">
        <v>95</v>
      </c>
      <c r="I116" s="163">
        <v>1</v>
      </c>
      <c r="J116" s="18">
        <v>4.5</v>
      </c>
      <c r="K116" s="31">
        <f>J116*0.13</f>
        <v>0.58499999999999996</v>
      </c>
      <c r="L116" s="31"/>
      <c r="M116" s="17">
        <f>J116+K116</f>
        <v>5.085</v>
      </c>
      <c r="N116" s="18">
        <f>H116*I116*J116</f>
        <v>427.5</v>
      </c>
      <c r="O116" s="137">
        <f>H116*I116*K116</f>
        <v>55.574999999999996</v>
      </c>
      <c r="P116" s="139">
        <f>H116*I116*L117</f>
        <v>11.4</v>
      </c>
      <c r="Q116" s="18">
        <f>H116*I116*M116</f>
        <v>483.07499999999999</v>
      </c>
      <c r="R116" s="141">
        <f>Q116+Q117</f>
        <v>541.97500000000002</v>
      </c>
    </row>
    <row r="117" spans="1:22" ht="50.25" customHeight="1" x14ac:dyDescent="0.25">
      <c r="A117" s="150"/>
      <c r="B117" s="152"/>
      <c r="C117" s="152"/>
      <c r="D117" s="131"/>
      <c r="E117" s="132"/>
      <c r="F117" s="160"/>
      <c r="G117" s="162"/>
      <c r="H117" s="163"/>
      <c r="I117" s="163"/>
      <c r="J117" s="18">
        <v>0.5</v>
      </c>
      <c r="K117" s="31"/>
      <c r="L117" s="31">
        <f>J117*0.24</f>
        <v>0.12</v>
      </c>
      <c r="M117" s="32">
        <f>J117+L117</f>
        <v>0.62</v>
      </c>
      <c r="N117" s="18">
        <f>H116*I116*J117</f>
        <v>47.5</v>
      </c>
      <c r="O117" s="138"/>
      <c r="P117" s="140"/>
      <c r="Q117" s="30">
        <f>H116*I116*M117</f>
        <v>58.9</v>
      </c>
      <c r="R117" s="142"/>
      <c r="T117" s="16"/>
    </row>
    <row r="118" spans="1:22" ht="76.5" customHeight="1" x14ac:dyDescent="0.25">
      <c r="A118" s="150"/>
      <c r="B118" s="152"/>
      <c r="C118" s="152"/>
      <c r="D118" s="131"/>
      <c r="E118" s="131" t="s">
        <v>110</v>
      </c>
      <c r="F118" s="159" t="s">
        <v>25</v>
      </c>
      <c r="G118" s="161" t="s">
        <v>94</v>
      </c>
      <c r="H118" s="163">
        <v>95</v>
      </c>
      <c r="I118" s="163">
        <v>1</v>
      </c>
      <c r="J118" s="18">
        <v>4.5</v>
      </c>
      <c r="K118" s="31">
        <f>J118*0.13</f>
        <v>0.58499999999999996</v>
      </c>
      <c r="L118" s="31"/>
      <c r="M118" s="17">
        <f>J118+K118</f>
        <v>5.085</v>
      </c>
      <c r="N118" s="18">
        <f>H118*I118*J118</f>
        <v>427.5</v>
      </c>
      <c r="O118" s="137">
        <f>N118*0.13</f>
        <v>55.575000000000003</v>
      </c>
      <c r="P118" s="139">
        <f>H118*I118*L119</f>
        <v>11.4</v>
      </c>
      <c r="Q118" s="18">
        <f>N118+O118</f>
        <v>483.07499999999999</v>
      </c>
      <c r="R118" s="141">
        <f>Q118+Q119</f>
        <v>541.97500000000002</v>
      </c>
      <c r="T118" s="16"/>
      <c r="U118" s="16"/>
      <c r="V118" s="16"/>
    </row>
    <row r="119" spans="1:22" ht="46.5" customHeight="1" x14ac:dyDescent="0.25">
      <c r="A119" s="150"/>
      <c r="B119" s="152"/>
      <c r="C119" s="152"/>
      <c r="D119" s="131"/>
      <c r="E119" s="132"/>
      <c r="F119" s="160"/>
      <c r="G119" s="162"/>
      <c r="H119" s="163"/>
      <c r="I119" s="163"/>
      <c r="J119" s="18">
        <v>0.5</v>
      </c>
      <c r="K119" s="31"/>
      <c r="L119" s="31">
        <f>J119*0.24</f>
        <v>0.12</v>
      </c>
      <c r="M119" s="32">
        <f>J119+L119</f>
        <v>0.62</v>
      </c>
      <c r="N119" s="30">
        <f>H118*I118*J119</f>
        <v>47.5</v>
      </c>
      <c r="O119" s="138"/>
      <c r="P119" s="140"/>
      <c r="Q119" s="30">
        <f>H118*I118*M119</f>
        <v>58.9</v>
      </c>
      <c r="R119" s="142"/>
      <c r="S119" s="16"/>
      <c r="T119" s="16"/>
    </row>
    <row r="120" spans="1:22" ht="21.75" customHeight="1" x14ac:dyDescent="0.25">
      <c r="A120" s="143" t="s">
        <v>111</v>
      </c>
      <c r="B120" s="144"/>
      <c r="C120" s="144"/>
      <c r="D120" s="144"/>
      <c r="E120" s="144"/>
      <c r="F120" s="145"/>
      <c r="G120" s="65"/>
      <c r="H120" s="65"/>
      <c r="I120" s="65"/>
      <c r="J120" s="86"/>
      <c r="K120" s="86"/>
      <c r="L120" s="86"/>
      <c r="M120" s="86"/>
      <c r="N120" s="86">
        <f>N116+N117+N118+N119</f>
        <v>950</v>
      </c>
      <c r="O120" s="86">
        <f>O116+O118</f>
        <v>111.15</v>
      </c>
      <c r="P120" s="86">
        <f>P116+P118</f>
        <v>22.8</v>
      </c>
      <c r="Q120" s="86">
        <f>Q116+Q117+Q118+Q119</f>
        <v>1083.95</v>
      </c>
      <c r="R120" s="86">
        <f>R116+R118</f>
        <v>1083.95</v>
      </c>
      <c r="S120" s="16"/>
    </row>
    <row r="121" spans="1:22" s="89" customFormat="1" ht="33" customHeight="1" x14ac:dyDescent="0.25">
      <c r="A121" s="127" t="s">
        <v>112</v>
      </c>
      <c r="B121" s="128"/>
      <c r="C121" s="128"/>
      <c r="D121" s="128"/>
      <c r="E121" s="128"/>
      <c r="F121" s="128"/>
      <c r="G121" s="128"/>
      <c r="H121" s="128"/>
      <c r="I121" s="128"/>
      <c r="J121" s="128"/>
      <c r="K121" s="128"/>
      <c r="L121" s="128"/>
      <c r="M121" s="129"/>
      <c r="N121" s="51">
        <f>N102+N113+N120</f>
        <v>3750</v>
      </c>
      <c r="O121" s="51">
        <f>O102+O113+O120</f>
        <v>437.46000000000004</v>
      </c>
      <c r="P121" s="51">
        <f>P102+P113+P120</f>
        <v>92.4</v>
      </c>
      <c r="Q121" s="51">
        <f>Q102+Q113+Q120</f>
        <v>4279.8599999999997</v>
      </c>
      <c r="R121" s="87">
        <f>R102+R113+R120</f>
        <v>4279.8599999999997</v>
      </c>
      <c r="S121" s="88"/>
    </row>
    <row r="122" spans="1:22" s="57" customFormat="1" x14ac:dyDescent="0.25">
      <c r="A122" s="90"/>
      <c r="B122" s="90"/>
      <c r="C122" s="90"/>
      <c r="D122" s="91"/>
      <c r="E122" s="92"/>
      <c r="F122" s="93"/>
      <c r="G122" s="38"/>
      <c r="H122" s="93"/>
      <c r="I122" s="93"/>
      <c r="J122" s="93"/>
      <c r="K122" s="17"/>
      <c r="L122" s="17"/>
      <c r="M122" s="17"/>
      <c r="N122" s="17"/>
      <c r="O122" s="17"/>
      <c r="P122" s="17"/>
      <c r="Q122" s="17"/>
      <c r="R122" s="94"/>
    </row>
    <row r="123" spans="1:22" s="95" customFormat="1" ht="22.5" customHeight="1" x14ac:dyDescent="0.3">
      <c r="A123" s="146" t="s">
        <v>113</v>
      </c>
      <c r="B123" s="147"/>
      <c r="C123" s="147"/>
      <c r="D123" s="147"/>
      <c r="E123" s="147"/>
      <c r="F123" s="147"/>
      <c r="G123" s="147"/>
      <c r="H123" s="147"/>
      <c r="I123" s="147"/>
      <c r="J123" s="147"/>
      <c r="K123" s="147"/>
      <c r="L123" s="147"/>
      <c r="M123" s="147"/>
      <c r="N123" s="147"/>
      <c r="O123" s="147"/>
      <c r="P123" s="147"/>
      <c r="Q123" s="147"/>
      <c r="R123" s="148"/>
    </row>
    <row r="124" spans="1:22" s="75" customFormat="1" ht="85.5" customHeight="1" x14ac:dyDescent="0.25">
      <c r="A124" s="34" t="s">
        <v>30</v>
      </c>
      <c r="B124" s="34" t="s">
        <v>4</v>
      </c>
      <c r="C124" s="34" t="s">
        <v>5</v>
      </c>
      <c r="D124" s="34" t="s">
        <v>6</v>
      </c>
      <c r="E124" s="34" t="s">
        <v>7</v>
      </c>
      <c r="F124" s="34" t="s">
        <v>8</v>
      </c>
      <c r="G124" s="34" t="s">
        <v>9</v>
      </c>
      <c r="H124" s="76" t="s">
        <v>10</v>
      </c>
      <c r="I124" s="76" t="s">
        <v>11</v>
      </c>
      <c r="J124" s="34" t="s">
        <v>12</v>
      </c>
      <c r="K124" s="34" t="s">
        <v>13</v>
      </c>
      <c r="L124" s="34" t="s">
        <v>14</v>
      </c>
      <c r="M124" s="34" t="s">
        <v>15</v>
      </c>
      <c r="N124" s="34" t="s">
        <v>16</v>
      </c>
      <c r="O124" s="34" t="s">
        <v>17</v>
      </c>
      <c r="P124" s="34" t="s">
        <v>18</v>
      </c>
      <c r="Q124" s="34" t="s">
        <v>19</v>
      </c>
      <c r="R124" s="34" t="s">
        <v>20</v>
      </c>
    </row>
    <row r="125" spans="1:22" ht="78" customHeight="1" x14ac:dyDescent="0.25">
      <c r="A125" s="149" t="s">
        <v>114</v>
      </c>
      <c r="B125" s="131">
        <v>15</v>
      </c>
      <c r="C125" s="131" t="s">
        <v>72</v>
      </c>
      <c r="D125" s="131" t="s">
        <v>115</v>
      </c>
      <c r="E125" s="131" t="s">
        <v>116</v>
      </c>
      <c r="F125" s="133" t="s">
        <v>117</v>
      </c>
      <c r="G125" s="135" t="s">
        <v>26</v>
      </c>
      <c r="H125" s="135">
        <v>550</v>
      </c>
      <c r="I125" s="135">
        <v>1</v>
      </c>
      <c r="J125" s="136">
        <v>8</v>
      </c>
      <c r="K125" s="136">
        <f>J125*0.13</f>
        <v>1.04</v>
      </c>
      <c r="L125" s="136"/>
      <c r="M125" s="136">
        <f>J125+K125</f>
        <v>9.0399999999999991</v>
      </c>
      <c r="N125" s="136">
        <f>H125*I125*J125</f>
        <v>4400</v>
      </c>
      <c r="O125" s="137">
        <f>H125*I125*K125</f>
        <v>572</v>
      </c>
      <c r="P125" s="137">
        <v>0</v>
      </c>
      <c r="Q125" s="136">
        <f>H125*I125*M125</f>
        <v>4971.9999999999991</v>
      </c>
      <c r="R125" s="130">
        <f>ROUND((Q125),2)</f>
        <v>4972</v>
      </c>
    </row>
    <row r="126" spans="1:22" ht="39" customHeight="1" x14ac:dyDescent="0.25">
      <c r="A126" s="150"/>
      <c r="B126" s="152"/>
      <c r="C126" s="152"/>
      <c r="D126" s="152"/>
      <c r="E126" s="132"/>
      <c r="F126" s="134"/>
      <c r="G126" s="135"/>
      <c r="H126" s="135"/>
      <c r="I126" s="135"/>
      <c r="J126" s="136"/>
      <c r="K126" s="136"/>
      <c r="L126" s="136"/>
      <c r="M126" s="136"/>
      <c r="N126" s="136"/>
      <c r="O126" s="138"/>
      <c r="P126" s="138"/>
      <c r="Q126" s="136"/>
      <c r="R126" s="130"/>
    </row>
    <row r="127" spans="1:22" ht="37.5" customHeight="1" x14ac:dyDescent="0.25">
      <c r="A127" s="150"/>
      <c r="B127" s="152"/>
      <c r="C127" s="152"/>
      <c r="D127" s="152"/>
      <c r="E127" s="131" t="s">
        <v>118</v>
      </c>
      <c r="F127" s="133" t="s">
        <v>119</v>
      </c>
      <c r="G127" s="135" t="s">
        <v>26</v>
      </c>
      <c r="H127" s="135">
        <v>550</v>
      </c>
      <c r="I127" s="135">
        <v>1</v>
      </c>
      <c r="J127" s="136">
        <v>8</v>
      </c>
      <c r="K127" s="136">
        <f>J127*0.13</f>
        <v>1.04</v>
      </c>
      <c r="L127" s="136"/>
      <c r="M127" s="136">
        <f>J127+K127</f>
        <v>9.0399999999999991</v>
      </c>
      <c r="N127" s="136">
        <f>H127*I127*J127</f>
        <v>4400</v>
      </c>
      <c r="O127" s="137">
        <f>H127*I127*K127</f>
        <v>572</v>
      </c>
      <c r="P127" s="137">
        <v>0</v>
      </c>
      <c r="Q127" s="136">
        <f>H127*I127*M127</f>
        <v>4971.9999999999991</v>
      </c>
      <c r="R127" s="130">
        <f>ROUND((Q127),2)</f>
        <v>4972</v>
      </c>
    </row>
    <row r="128" spans="1:22" ht="79.5" customHeight="1" x14ac:dyDescent="0.25">
      <c r="A128" s="151"/>
      <c r="B128" s="132"/>
      <c r="C128" s="132"/>
      <c r="D128" s="132"/>
      <c r="E128" s="132"/>
      <c r="F128" s="134"/>
      <c r="G128" s="135"/>
      <c r="H128" s="135"/>
      <c r="I128" s="135"/>
      <c r="J128" s="136"/>
      <c r="K128" s="136"/>
      <c r="L128" s="136"/>
      <c r="M128" s="136"/>
      <c r="N128" s="136"/>
      <c r="O128" s="138"/>
      <c r="P128" s="138"/>
      <c r="Q128" s="136"/>
      <c r="R128" s="130"/>
    </row>
    <row r="129" spans="1:20" ht="27" customHeight="1" x14ac:dyDescent="0.25">
      <c r="A129" s="127" t="s">
        <v>120</v>
      </c>
      <c r="B129" s="128"/>
      <c r="C129" s="128"/>
      <c r="D129" s="128"/>
      <c r="E129" s="128"/>
      <c r="F129" s="128"/>
      <c r="G129" s="128"/>
      <c r="H129" s="128"/>
      <c r="I129" s="128"/>
      <c r="J129" s="128"/>
      <c r="K129" s="128"/>
      <c r="L129" s="128"/>
      <c r="M129" s="129"/>
      <c r="N129" s="96">
        <f>N125+N127</f>
        <v>8800</v>
      </c>
      <c r="O129" s="96">
        <f>O125+O127</f>
        <v>1144</v>
      </c>
      <c r="P129" s="51">
        <f>SUM(P125:P128)</f>
        <v>0</v>
      </c>
      <c r="Q129" s="96">
        <f>Q125+Q127</f>
        <v>9943.9999999999982</v>
      </c>
      <c r="R129" s="96">
        <f>R125+R127</f>
        <v>9944</v>
      </c>
    </row>
    <row r="130" spans="1:20" x14ac:dyDescent="0.25">
      <c r="A130" s="97"/>
      <c r="B130" s="97"/>
      <c r="C130" s="97"/>
      <c r="D130" s="98"/>
      <c r="E130" s="99"/>
      <c r="F130" s="98"/>
      <c r="G130" s="100"/>
      <c r="H130" s="98"/>
      <c r="I130" s="98"/>
      <c r="J130" s="98"/>
      <c r="K130" s="98"/>
      <c r="L130" s="98"/>
      <c r="M130" s="98"/>
      <c r="N130" s="98"/>
      <c r="O130" s="98"/>
      <c r="P130" s="98"/>
      <c r="Q130" s="98"/>
      <c r="R130" s="101"/>
    </row>
    <row r="131" spans="1:20" x14ac:dyDescent="0.25">
      <c r="A131" s="97"/>
      <c r="B131" s="97"/>
      <c r="C131" s="97"/>
      <c r="D131" s="98"/>
      <c r="E131" s="99"/>
      <c r="F131" s="98"/>
      <c r="G131" s="100"/>
      <c r="H131" s="98"/>
      <c r="I131" s="98"/>
      <c r="J131" s="98"/>
      <c r="K131" s="98"/>
      <c r="L131" s="98"/>
      <c r="M131" s="98"/>
      <c r="N131" s="98"/>
      <c r="O131" s="98"/>
      <c r="P131" s="98"/>
      <c r="Q131" s="98"/>
      <c r="R131" s="101"/>
      <c r="S131" s="16"/>
      <c r="T131" s="16"/>
    </row>
    <row r="132" spans="1:20" ht="64.5" customHeight="1" x14ac:dyDescent="0.35">
      <c r="A132" s="108" t="s">
        <v>121</v>
      </c>
      <c r="B132" s="109"/>
      <c r="C132" s="109"/>
      <c r="D132" s="109"/>
      <c r="E132" s="109"/>
      <c r="F132" s="109"/>
      <c r="G132" s="109"/>
      <c r="H132" s="109"/>
      <c r="I132" s="109"/>
      <c r="J132" s="109"/>
      <c r="K132" s="109"/>
      <c r="L132" s="109"/>
      <c r="M132" s="110"/>
      <c r="N132" s="117" t="s">
        <v>122</v>
      </c>
      <c r="O132" s="118"/>
      <c r="P132" s="119"/>
      <c r="Q132" s="120">
        <f>ROUND((N31+N50+N72+N95+N121+N129),2)</f>
        <v>29255</v>
      </c>
      <c r="R132" s="121"/>
      <c r="S132" s="11"/>
      <c r="T132" s="11"/>
    </row>
    <row r="133" spans="1:20" ht="34.5" customHeight="1" x14ac:dyDescent="0.35">
      <c r="A133" s="111"/>
      <c r="B133" s="112"/>
      <c r="C133" s="112"/>
      <c r="D133" s="112"/>
      <c r="E133" s="112"/>
      <c r="F133" s="112"/>
      <c r="G133" s="112"/>
      <c r="H133" s="112"/>
      <c r="I133" s="112"/>
      <c r="J133" s="112"/>
      <c r="K133" s="112"/>
      <c r="L133" s="112"/>
      <c r="M133" s="113"/>
      <c r="N133" s="122" t="s">
        <v>17</v>
      </c>
      <c r="O133" s="123"/>
      <c r="P133" s="124"/>
      <c r="Q133" s="120">
        <f>ROUND((O31+O50+O72+O95+O121+O129),2)</f>
        <v>3533.09</v>
      </c>
      <c r="R133" s="121"/>
      <c r="S133" s="11"/>
    </row>
    <row r="134" spans="1:20" ht="27" customHeight="1" x14ac:dyDescent="0.35">
      <c r="A134" s="111"/>
      <c r="B134" s="112"/>
      <c r="C134" s="112"/>
      <c r="D134" s="112"/>
      <c r="E134" s="112"/>
      <c r="F134" s="112"/>
      <c r="G134" s="112"/>
      <c r="H134" s="112"/>
      <c r="I134" s="112"/>
      <c r="J134" s="112"/>
      <c r="K134" s="112"/>
      <c r="L134" s="112"/>
      <c r="M134" s="113"/>
      <c r="N134" s="122" t="s">
        <v>18</v>
      </c>
      <c r="O134" s="123"/>
      <c r="P134" s="124"/>
      <c r="Q134" s="120">
        <f>ROUND((P31+P50+P72+P95+P121+P129),2)</f>
        <v>498.6</v>
      </c>
      <c r="R134" s="121"/>
    </row>
    <row r="135" spans="1:20" ht="46.5" customHeight="1" x14ac:dyDescent="0.35">
      <c r="A135" s="114"/>
      <c r="B135" s="115"/>
      <c r="C135" s="115"/>
      <c r="D135" s="115"/>
      <c r="E135" s="115"/>
      <c r="F135" s="115"/>
      <c r="G135" s="115"/>
      <c r="H135" s="115"/>
      <c r="I135" s="115"/>
      <c r="J135" s="115"/>
      <c r="K135" s="115"/>
      <c r="L135" s="115"/>
      <c r="M135" s="116"/>
      <c r="N135" s="117" t="s">
        <v>123</v>
      </c>
      <c r="O135" s="118"/>
      <c r="P135" s="119"/>
      <c r="Q135" s="125">
        <f>ROUND((R31+R50+R72+R95+R121+R129),2)</f>
        <v>33286.69</v>
      </c>
      <c r="R135" s="126"/>
      <c r="S135" s="11"/>
    </row>
    <row r="139" spans="1:20" x14ac:dyDescent="0.25">
      <c r="F139" s="102" t="s">
        <v>124</v>
      </c>
      <c r="G139" s="103"/>
      <c r="J139" s="104"/>
      <c r="K139" s="102" t="s">
        <v>125</v>
      </c>
      <c r="L139" s="105"/>
      <c r="M139" s="103"/>
      <c r="N139" s="103"/>
      <c r="O139" s="103"/>
    </row>
    <row r="140" spans="1:20" ht="15" customHeight="1" x14ac:dyDescent="0.25">
      <c r="F140" s="106" t="s">
        <v>126</v>
      </c>
      <c r="G140" s="103"/>
      <c r="J140" s="104"/>
      <c r="K140" s="106" t="s">
        <v>127</v>
      </c>
      <c r="L140" s="106"/>
      <c r="M140" s="103"/>
      <c r="N140" s="103"/>
      <c r="O140" s="103"/>
    </row>
    <row r="141" spans="1:20" ht="30.75" customHeight="1" x14ac:dyDescent="0.25">
      <c r="F141" s="106"/>
      <c r="G141" s="103"/>
      <c r="J141" s="104"/>
      <c r="K141" s="106"/>
      <c r="L141" s="106"/>
      <c r="M141" s="103"/>
      <c r="N141" s="103"/>
      <c r="O141" s="103"/>
    </row>
    <row r="142" spans="1:20" x14ac:dyDescent="0.25">
      <c r="F142" s="105"/>
      <c r="G142" s="103"/>
      <c r="J142" s="104"/>
      <c r="K142" s="104"/>
      <c r="L142" s="105"/>
      <c r="M142" s="103"/>
      <c r="N142" s="103"/>
      <c r="O142" s="103"/>
    </row>
    <row r="143" spans="1:20" x14ac:dyDescent="0.25">
      <c r="F143" s="104"/>
      <c r="J143" s="104"/>
      <c r="K143" s="104"/>
      <c r="L143" s="105"/>
      <c r="M143" s="103"/>
      <c r="N143" s="103"/>
      <c r="O143" s="103"/>
    </row>
    <row r="144" spans="1:20" x14ac:dyDescent="0.25">
      <c r="F144" s="102"/>
      <c r="J144" s="104"/>
      <c r="K144" s="104"/>
      <c r="L144" s="104"/>
    </row>
    <row r="145" spans="6:12" x14ac:dyDescent="0.25">
      <c r="F145" s="102" t="s">
        <v>128</v>
      </c>
      <c r="J145" s="107" t="s">
        <v>129</v>
      </c>
      <c r="K145" s="107"/>
      <c r="L145" s="107"/>
    </row>
  </sheetData>
  <mergeCells count="340">
    <mergeCell ref="A21:R21"/>
    <mergeCell ref="A22:R22"/>
    <mergeCell ref="A23:R23"/>
    <mergeCell ref="A25:A30"/>
    <mergeCell ref="B25:B30"/>
    <mergeCell ref="C25:C30"/>
    <mergeCell ref="D25:D30"/>
    <mergeCell ref="E25:E30"/>
    <mergeCell ref="F25:F28"/>
    <mergeCell ref="G25:G30"/>
    <mergeCell ref="F29:F30"/>
    <mergeCell ref="H29:H30"/>
    <mergeCell ref="I29:I30"/>
    <mergeCell ref="O29:O30"/>
    <mergeCell ref="P29:P30"/>
    <mergeCell ref="R29:R30"/>
    <mergeCell ref="H25:H26"/>
    <mergeCell ref="I25:I26"/>
    <mergeCell ref="O25:O26"/>
    <mergeCell ref="P25:P26"/>
    <mergeCell ref="R25:R26"/>
    <mergeCell ref="H27:H28"/>
    <mergeCell ref="I27:I28"/>
    <mergeCell ref="O27:O28"/>
    <mergeCell ref="P27:P28"/>
    <mergeCell ref="R27:R28"/>
    <mergeCell ref="A31:F31"/>
    <mergeCell ref="A32:N32"/>
    <mergeCell ref="A33:R33"/>
    <mergeCell ref="A35:A38"/>
    <mergeCell ref="B35:B38"/>
    <mergeCell ref="C35:C38"/>
    <mergeCell ref="D35:D38"/>
    <mergeCell ref="E35:E38"/>
    <mergeCell ref="F35:F36"/>
    <mergeCell ref="G35:G36"/>
    <mergeCell ref="H35:H36"/>
    <mergeCell ref="I35:I36"/>
    <mergeCell ref="O35:O36"/>
    <mergeCell ref="P35:P36"/>
    <mergeCell ref="R35:R36"/>
    <mergeCell ref="F37:F38"/>
    <mergeCell ref="G37:G38"/>
    <mergeCell ref="H37:H38"/>
    <mergeCell ref="I37:I38"/>
    <mergeCell ref="O37:O38"/>
    <mergeCell ref="P37:P38"/>
    <mergeCell ref="R37:R38"/>
    <mergeCell ref="A39:B39"/>
    <mergeCell ref="A40:A43"/>
    <mergeCell ref="B40:B43"/>
    <mergeCell ref="C40:C43"/>
    <mergeCell ref="D40:D43"/>
    <mergeCell ref="E40:E43"/>
    <mergeCell ref="F40:F41"/>
    <mergeCell ref="G40:G41"/>
    <mergeCell ref="H40:H41"/>
    <mergeCell ref="I40:I41"/>
    <mergeCell ref="O40:O41"/>
    <mergeCell ref="P40:P41"/>
    <mergeCell ref="R40:R41"/>
    <mergeCell ref="F42:F43"/>
    <mergeCell ref="G42:G43"/>
    <mergeCell ref="H42:H43"/>
    <mergeCell ref="I42:I43"/>
    <mergeCell ref="O42:O43"/>
    <mergeCell ref="P42:P43"/>
    <mergeCell ref="R42:R43"/>
    <mergeCell ref="A45:A48"/>
    <mergeCell ref="B45:B48"/>
    <mergeCell ref="C45:C48"/>
    <mergeCell ref="D45:D48"/>
    <mergeCell ref="E45:E48"/>
    <mergeCell ref="F45:F46"/>
    <mergeCell ref="G45:G46"/>
    <mergeCell ref="H45:H46"/>
    <mergeCell ref="I45:I46"/>
    <mergeCell ref="O45:O46"/>
    <mergeCell ref="P45:P46"/>
    <mergeCell ref="R45:R46"/>
    <mergeCell ref="F47:F48"/>
    <mergeCell ref="G47:G48"/>
    <mergeCell ref="H47:H48"/>
    <mergeCell ref="I47:I48"/>
    <mergeCell ref="O47:O48"/>
    <mergeCell ref="P47:P48"/>
    <mergeCell ref="G58:G59"/>
    <mergeCell ref="H58:H59"/>
    <mergeCell ref="I58:I59"/>
    <mergeCell ref="O58:O59"/>
    <mergeCell ref="P58:P59"/>
    <mergeCell ref="R58:R59"/>
    <mergeCell ref="R47:R48"/>
    <mergeCell ref="A50:L50"/>
    <mergeCell ref="A52:R52"/>
    <mergeCell ref="A53:R53"/>
    <mergeCell ref="A55:A71"/>
    <mergeCell ref="B55:B71"/>
    <mergeCell ref="C55:C71"/>
    <mergeCell ref="D55:D71"/>
    <mergeCell ref="E58:E59"/>
    <mergeCell ref="F58:F59"/>
    <mergeCell ref="P60:P61"/>
    <mergeCell ref="R60:R61"/>
    <mergeCell ref="E62:E63"/>
    <mergeCell ref="F62:F63"/>
    <mergeCell ref="G62:G63"/>
    <mergeCell ref="H62:H63"/>
    <mergeCell ref="I62:I63"/>
    <mergeCell ref="O62:O63"/>
    <mergeCell ref="P62:P63"/>
    <mergeCell ref="R62:R63"/>
    <mergeCell ref="E60:E61"/>
    <mergeCell ref="F60:F61"/>
    <mergeCell ref="G60:G61"/>
    <mergeCell ref="H60:H61"/>
    <mergeCell ref="I60:I61"/>
    <mergeCell ref="O60:O61"/>
    <mergeCell ref="P64:P65"/>
    <mergeCell ref="R64:R65"/>
    <mergeCell ref="E66:E67"/>
    <mergeCell ref="F66:F67"/>
    <mergeCell ref="G66:G67"/>
    <mergeCell ref="H66:H67"/>
    <mergeCell ref="I66:I67"/>
    <mergeCell ref="O66:O67"/>
    <mergeCell ref="P66:P67"/>
    <mergeCell ref="R66:R67"/>
    <mergeCell ref="E64:E65"/>
    <mergeCell ref="F64:F65"/>
    <mergeCell ref="G64:G65"/>
    <mergeCell ref="H64:H65"/>
    <mergeCell ref="I64:I65"/>
    <mergeCell ref="O64:O65"/>
    <mergeCell ref="P68:P69"/>
    <mergeCell ref="R68:R69"/>
    <mergeCell ref="E70:E71"/>
    <mergeCell ref="F70:F71"/>
    <mergeCell ref="G70:G71"/>
    <mergeCell ref="H70:H71"/>
    <mergeCell ref="I70:I71"/>
    <mergeCell ref="O70:O71"/>
    <mergeCell ref="P70:P71"/>
    <mergeCell ref="R70:R71"/>
    <mergeCell ref="E68:E69"/>
    <mergeCell ref="F68:F69"/>
    <mergeCell ref="G68:G69"/>
    <mergeCell ref="H68:H69"/>
    <mergeCell ref="I68:I69"/>
    <mergeCell ref="O68:O69"/>
    <mergeCell ref="G77:G78"/>
    <mergeCell ref="H77:H78"/>
    <mergeCell ref="I77:I78"/>
    <mergeCell ref="O77:O78"/>
    <mergeCell ref="P77:P78"/>
    <mergeCell ref="R77:R78"/>
    <mergeCell ref="A72:M72"/>
    <mergeCell ref="A73:R73"/>
    <mergeCell ref="A74:R74"/>
    <mergeCell ref="A75:R75"/>
    <mergeCell ref="A77:A86"/>
    <mergeCell ref="B77:B86"/>
    <mergeCell ref="C77:C80"/>
    <mergeCell ref="D77:D80"/>
    <mergeCell ref="E77:E80"/>
    <mergeCell ref="F77:F78"/>
    <mergeCell ref="R81:R82"/>
    <mergeCell ref="F83:F84"/>
    <mergeCell ref="H83:H84"/>
    <mergeCell ref="I83:I84"/>
    <mergeCell ref="O83:O84"/>
    <mergeCell ref="P83:P84"/>
    <mergeCell ref="R83:R84"/>
    <mergeCell ref="R79:R80"/>
    <mergeCell ref="F79:F80"/>
    <mergeCell ref="G79:G80"/>
    <mergeCell ref="H79:H80"/>
    <mergeCell ref="I79:I80"/>
    <mergeCell ref="O79:O80"/>
    <mergeCell ref="P79:P80"/>
    <mergeCell ref="P85:P86"/>
    <mergeCell ref="R85:R86"/>
    <mergeCell ref="A87:F87"/>
    <mergeCell ref="C81:C86"/>
    <mergeCell ref="D81:D86"/>
    <mergeCell ref="E81:E84"/>
    <mergeCell ref="F81:F82"/>
    <mergeCell ref="G81:G84"/>
    <mergeCell ref="H81:H82"/>
    <mergeCell ref="I81:I82"/>
    <mergeCell ref="O81:O82"/>
    <mergeCell ref="P81:P82"/>
    <mergeCell ref="A88:R88"/>
    <mergeCell ref="A90:A93"/>
    <mergeCell ref="B90:B93"/>
    <mergeCell ref="C90:C93"/>
    <mergeCell ref="D90:D93"/>
    <mergeCell ref="E90:E93"/>
    <mergeCell ref="F90:F91"/>
    <mergeCell ref="E85:E86"/>
    <mergeCell ref="F85:F86"/>
    <mergeCell ref="G85:G86"/>
    <mergeCell ref="H85:H86"/>
    <mergeCell ref="I85:I86"/>
    <mergeCell ref="O85:O86"/>
    <mergeCell ref="F92:F93"/>
    <mergeCell ref="H92:H93"/>
    <mergeCell ref="I92:I93"/>
    <mergeCell ref="O92:O93"/>
    <mergeCell ref="P92:P93"/>
    <mergeCell ref="R92:R93"/>
    <mergeCell ref="G90:G93"/>
    <mergeCell ref="H90:H91"/>
    <mergeCell ref="I90:I91"/>
    <mergeCell ref="O90:O91"/>
    <mergeCell ref="P90:P91"/>
    <mergeCell ref="R90:R91"/>
    <mergeCell ref="G100:G101"/>
    <mergeCell ref="H100:H101"/>
    <mergeCell ref="I100:I101"/>
    <mergeCell ref="O100:O101"/>
    <mergeCell ref="P100:P101"/>
    <mergeCell ref="R100:R101"/>
    <mergeCell ref="A94:F94"/>
    <mergeCell ref="A95:F95"/>
    <mergeCell ref="A97:R97"/>
    <mergeCell ref="A98:R98"/>
    <mergeCell ref="A100:A101"/>
    <mergeCell ref="B100:B101"/>
    <mergeCell ref="C100:C101"/>
    <mergeCell ref="D100:D101"/>
    <mergeCell ref="E100:E101"/>
    <mergeCell ref="F100:F101"/>
    <mergeCell ref="A102:F102"/>
    <mergeCell ref="G102:I102"/>
    <mergeCell ref="A103:R103"/>
    <mergeCell ref="A105:A112"/>
    <mergeCell ref="B105:B112"/>
    <mergeCell ref="C105:C106"/>
    <mergeCell ref="D105:D106"/>
    <mergeCell ref="E105:E106"/>
    <mergeCell ref="F105:F106"/>
    <mergeCell ref="G105:G106"/>
    <mergeCell ref="H105:H106"/>
    <mergeCell ref="I105:I106"/>
    <mergeCell ref="O105:O106"/>
    <mergeCell ref="P105:P106"/>
    <mergeCell ref="R105:R106"/>
    <mergeCell ref="C107:C112"/>
    <mergeCell ref="D107:D112"/>
    <mergeCell ref="E107:E112"/>
    <mergeCell ref="F107:F108"/>
    <mergeCell ref="G107:G112"/>
    <mergeCell ref="R109:R110"/>
    <mergeCell ref="F111:F112"/>
    <mergeCell ref="H111:H112"/>
    <mergeCell ref="I111:I112"/>
    <mergeCell ref="O111:O112"/>
    <mergeCell ref="P111:P112"/>
    <mergeCell ref="R111:R112"/>
    <mergeCell ref="H107:H108"/>
    <mergeCell ref="I107:I108"/>
    <mergeCell ref="O107:O108"/>
    <mergeCell ref="P107:P108"/>
    <mergeCell ref="R107:R108"/>
    <mergeCell ref="F109:F110"/>
    <mergeCell ref="H109:H110"/>
    <mergeCell ref="I109:I110"/>
    <mergeCell ref="O109:O110"/>
    <mergeCell ref="P109:P110"/>
    <mergeCell ref="A113:F113"/>
    <mergeCell ref="A114:R114"/>
    <mergeCell ref="A116:A119"/>
    <mergeCell ref="B116:B119"/>
    <mergeCell ref="C116:C119"/>
    <mergeCell ref="D116:D119"/>
    <mergeCell ref="E116:E117"/>
    <mergeCell ref="F116:F117"/>
    <mergeCell ref="G116:G117"/>
    <mergeCell ref="H116:H117"/>
    <mergeCell ref="I116:I117"/>
    <mergeCell ref="O116:O117"/>
    <mergeCell ref="P116:P117"/>
    <mergeCell ref="R116:R117"/>
    <mergeCell ref="E118:E119"/>
    <mergeCell ref="F118:F119"/>
    <mergeCell ref="G118:G119"/>
    <mergeCell ref="H118:H119"/>
    <mergeCell ref="I118:I119"/>
    <mergeCell ref="O118:O119"/>
    <mergeCell ref="P118:P119"/>
    <mergeCell ref="R118:R119"/>
    <mergeCell ref="A120:F120"/>
    <mergeCell ref="A121:M121"/>
    <mergeCell ref="A123:R123"/>
    <mergeCell ref="A125:A128"/>
    <mergeCell ref="B125:B128"/>
    <mergeCell ref="C125:C128"/>
    <mergeCell ref="D125:D128"/>
    <mergeCell ref="E125:E126"/>
    <mergeCell ref="N127:N128"/>
    <mergeCell ref="O127:O128"/>
    <mergeCell ref="P127:P128"/>
    <mergeCell ref="Q127:Q128"/>
    <mergeCell ref="R127:R128"/>
    <mergeCell ref="A129:M129"/>
    <mergeCell ref="R125:R126"/>
    <mergeCell ref="E127:E128"/>
    <mergeCell ref="F127:F128"/>
    <mergeCell ref="G127:G128"/>
    <mergeCell ref="H127:H128"/>
    <mergeCell ref="I127:I128"/>
    <mergeCell ref="J127:J128"/>
    <mergeCell ref="K127:K128"/>
    <mergeCell ref="L127:L128"/>
    <mergeCell ref="M127:M128"/>
    <mergeCell ref="L125:L126"/>
    <mergeCell ref="M125:M126"/>
    <mergeCell ref="N125:N126"/>
    <mergeCell ref="O125:O126"/>
    <mergeCell ref="P125:P126"/>
    <mergeCell ref="Q125:Q126"/>
    <mergeCell ref="F125:F126"/>
    <mergeCell ref="G125:G126"/>
    <mergeCell ref="H125:H126"/>
    <mergeCell ref="I125:I126"/>
    <mergeCell ref="J125:J126"/>
    <mergeCell ref="K125:K126"/>
    <mergeCell ref="F140:F141"/>
    <mergeCell ref="K140:L141"/>
    <mergeCell ref="J145:L145"/>
    <mergeCell ref="A132:M135"/>
    <mergeCell ref="N132:P132"/>
    <mergeCell ref="Q132:R132"/>
    <mergeCell ref="N133:P133"/>
    <mergeCell ref="Q133:R133"/>
    <mergeCell ref="N134:P134"/>
    <mergeCell ref="Q134:R134"/>
    <mergeCell ref="N135:P135"/>
    <mergeCell ref="Q135:R135"/>
  </mergeCells>
  <pageMargins left="0.70866141732283472" right="0.70866141732283472" top="0.74803149606299213" bottom="0.74803149606299213" header="0.31496062992125984" footer="0.31496062992125984"/>
  <pageSetup paperSize="9" scale="5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ΕΝΔΕΙΚΤΙΚΟΣ_ΝΟΠΣΟΥ_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Δαδήρα Παρασκευή</dc:creator>
  <cp:lastModifiedBy>Δαδήρα Παρασκευή</cp:lastModifiedBy>
  <cp:lastPrinted>2024-06-04T09:40:52Z</cp:lastPrinted>
  <dcterms:created xsi:type="dcterms:W3CDTF">2024-06-04T06:16:23Z</dcterms:created>
  <dcterms:modified xsi:type="dcterms:W3CDTF">2024-06-04T09:57:04Z</dcterms:modified>
</cp:coreProperties>
</file>